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n\Downloads\"/>
    </mc:Choice>
  </mc:AlternateContent>
  <xr:revisionPtr revIDLastSave="0" documentId="8_{8AF4DD91-0552-42B2-BCF3-DCC0B1E4F8F3}" xr6:coauthVersionLast="47" xr6:coauthVersionMax="47" xr10:uidLastSave="{00000000-0000-0000-0000-000000000000}"/>
  <bookViews>
    <workbookView xWindow="-120" yWindow="-120" windowWidth="29040" windowHeight="15840" xr2:uid="{E96EA4D0-1DE1-414D-A48B-B7C5E2A1BCDD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9" i="1" l="1"/>
  <c r="I59" i="1" s="1"/>
  <c r="J59" i="1" s="1"/>
  <c r="K59" i="1" s="1"/>
  <c r="L59" i="1" s="1"/>
  <c r="L70" i="1"/>
  <c r="J70" i="1"/>
  <c r="K70" i="1" s="1"/>
  <c r="G70" i="1"/>
  <c r="M69" i="1"/>
  <c r="L69" i="1"/>
  <c r="F69" i="1"/>
  <c r="G59" i="1"/>
  <c r="G58" i="1"/>
  <c r="H58" i="1" s="1"/>
  <c r="I58" i="1" s="1"/>
  <c r="J58" i="1" s="1"/>
  <c r="K58" i="1" s="1"/>
  <c r="L58" i="1" s="1"/>
  <c r="F57" i="1"/>
  <c r="E57" i="1"/>
  <c r="M56" i="1"/>
  <c r="L56" i="1"/>
  <c r="J56" i="1"/>
  <c r="K56" i="1" s="1"/>
  <c r="G56" i="1"/>
  <c r="H56" i="1" s="1"/>
  <c r="L55" i="1"/>
  <c r="J55" i="1"/>
  <c r="G55" i="1"/>
  <c r="M54" i="1"/>
  <c r="L54" i="1"/>
  <c r="J54" i="1"/>
  <c r="K54" i="1" s="1"/>
  <c r="G54" i="1"/>
  <c r="H54" i="1" s="1"/>
  <c r="L53" i="1"/>
  <c r="J53" i="1"/>
  <c r="G53" i="1"/>
  <c r="I52" i="1"/>
  <c r="F52" i="1"/>
  <c r="E52" i="1"/>
  <c r="L51" i="1"/>
  <c r="J51" i="1"/>
  <c r="G51" i="1"/>
  <c r="L50" i="1"/>
  <c r="J50" i="1"/>
  <c r="G50" i="1"/>
  <c r="I49" i="1"/>
  <c r="F49" i="1"/>
  <c r="E49" i="1"/>
  <c r="M48" i="1"/>
  <c r="L48" i="1"/>
  <c r="J48" i="1"/>
  <c r="K48" i="1" s="1"/>
  <c r="G48" i="1"/>
  <c r="H48" i="1" s="1"/>
  <c r="L47" i="1"/>
  <c r="J47" i="1"/>
  <c r="G47" i="1"/>
  <c r="I46" i="1"/>
  <c r="F46" i="1"/>
  <c r="E46" i="1"/>
  <c r="E45" i="1" s="1"/>
  <c r="F45" i="1"/>
  <c r="L43" i="1"/>
  <c r="J43" i="1"/>
  <c r="G43" i="1"/>
  <c r="L42" i="1"/>
  <c r="J42" i="1"/>
  <c r="G42" i="1"/>
  <c r="L41" i="1"/>
  <c r="J41" i="1"/>
  <c r="G41" i="1"/>
  <c r="I40" i="1"/>
  <c r="F40" i="1"/>
  <c r="E40" i="1"/>
  <c r="L39" i="1"/>
  <c r="J39" i="1"/>
  <c r="G39" i="1"/>
  <c r="M38" i="1"/>
  <c r="L38" i="1"/>
  <c r="J38" i="1"/>
  <c r="K38" i="1" s="1"/>
  <c r="G38" i="1"/>
  <c r="H38" i="1" s="1"/>
  <c r="M37" i="1"/>
  <c r="L37" i="1"/>
  <c r="J37" i="1"/>
  <c r="K37" i="1" s="1"/>
  <c r="G37" i="1"/>
  <c r="H37" i="1" s="1"/>
  <c r="M36" i="1"/>
  <c r="L36" i="1"/>
  <c r="J36" i="1"/>
  <c r="G36" i="1"/>
  <c r="H36" i="1" s="1"/>
  <c r="L35" i="1"/>
  <c r="J35" i="1"/>
  <c r="G35" i="1"/>
  <c r="M34" i="1"/>
  <c r="L34" i="1"/>
  <c r="J34" i="1"/>
  <c r="K34" i="1" s="1"/>
  <c r="G34" i="1"/>
  <c r="H34" i="1" s="1"/>
  <c r="M33" i="1"/>
  <c r="L33" i="1"/>
  <c r="J33" i="1"/>
  <c r="K33" i="1" s="1"/>
  <c r="G33" i="1"/>
  <c r="H33" i="1" s="1"/>
  <c r="I32" i="1"/>
  <c r="F32" i="1"/>
  <c r="E32" i="1"/>
  <c r="L31" i="1"/>
  <c r="J31" i="1"/>
  <c r="G31" i="1"/>
  <c r="M30" i="1"/>
  <c r="L30" i="1"/>
  <c r="J30" i="1"/>
  <c r="K30" i="1" s="1"/>
  <c r="G30" i="1"/>
  <c r="H30" i="1" s="1"/>
  <c r="M29" i="1"/>
  <c r="L29" i="1"/>
  <c r="J29" i="1"/>
  <c r="K29" i="1" s="1"/>
  <c r="G29" i="1"/>
  <c r="H29" i="1" s="1"/>
  <c r="I28" i="1"/>
  <c r="F28" i="1"/>
  <c r="E28" i="1"/>
  <c r="E27" i="1" s="1"/>
  <c r="M26" i="1"/>
  <c r="L26" i="1"/>
  <c r="J26" i="1"/>
  <c r="K26" i="1" s="1"/>
  <c r="G26" i="1"/>
  <c r="H26" i="1" s="1"/>
  <c r="M25" i="1"/>
  <c r="L25" i="1"/>
  <c r="J25" i="1"/>
  <c r="K25" i="1" s="1"/>
  <c r="G25" i="1"/>
  <c r="H25" i="1" s="1"/>
  <c r="L24" i="1"/>
  <c r="J24" i="1"/>
  <c r="K24" i="1" s="1"/>
  <c r="G24" i="1"/>
  <c r="M23" i="1"/>
  <c r="L23" i="1"/>
  <c r="J23" i="1"/>
  <c r="K23" i="1" s="1"/>
  <c r="G23" i="1"/>
  <c r="H23" i="1" s="1"/>
  <c r="L22" i="1"/>
  <c r="J22" i="1"/>
  <c r="K22" i="1" s="1"/>
  <c r="G22" i="1"/>
  <c r="I21" i="1"/>
  <c r="F21" i="1"/>
  <c r="E21" i="1"/>
  <c r="E19" i="1" s="1"/>
  <c r="M20" i="1"/>
  <c r="L20" i="1"/>
  <c r="J20" i="1"/>
  <c r="K20" i="1" s="1"/>
  <c r="G20" i="1"/>
  <c r="H20" i="1" s="1"/>
  <c r="F19" i="1"/>
  <c r="M18" i="1"/>
  <c r="L18" i="1"/>
  <c r="J18" i="1"/>
  <c r="K18" i="1" s="1"/>
  <c r="G18" i="1"/>
  <c r="H18" i="1" s="1"/>
  <c r="M17" i="1"/>
  <c r="L17" i="1"/>
  <c r="J17" i="1"/>
  <c r="K17" i="1" s="1"/>
  <c r="G17" i="1"/>
  <c r="H17" i="1" s="1"/>
  <c r="I16" i="1"/>
  <c r="L16" i="1" s="1"/>
  <c r="F16" i="1"/>
  <c r="E16" i="1"/>
  <c r="E14" i="1" s="1"/>
  <c r="J16" i="1" l="1"/>
  <c r="K16" i="1" s="1"/>
  <c r="G19" i="1"/>
  <c r="H19" i="1" s="1"/>
  <c r="G49" i="1"/>
  <c r="M32" i="1"/>
  <c r="G32" i="1"/>
  <c r="H32" i="1" s="1"/>
  <c r="L40" i="1"/>
  <c r="J49" i="1"/>
  <c r="G52" i="1"/>
  <c r="H52" i="1" s="1"/>
  <c r="G57" i="1"/>
  <c r="H57" i="1" s="1"/>
  <c r="I57" i="1" s="1"/>
  <c r="J57" i="1" s="1"/>
  <c r="K57" i="1" s="1"/>
  <c r="L57" i="1" s="1"/>
  <c r="E71" i="1"/>
  <c r="M21" i="1"/>
  <c r="M28" i="1"/>
  <c r="L32" i="1"/>
  <c r="L52" i="1"/>
  <c r="I14" i="1"/>
  <c r="M14" i="1" s="1"/>
  <c r="M16" i="1"/>
  <c r="I19" i="1"/>
  <c r="M19" i="1" s="1"/>
  <c r="J21" i="1"/>
  <c r="K21" i="1" s="1"/>
  <c r="L21" i="1"/>
  <c r="I27" i="1"/>
  <c r="L27" i="1" s="1"/>
  <c r="J28" i="1"/>
  <c r="K28" i="1" s="1"/>
  <c r="L28" i="1"/>
  <c r="J32" i="1"/>
  <c r="K32" i="1" s="1"/>
  <c r="G45" i="1"/>
  <c r="H45" i="1" s="1"/>
  <c r="J46" i="1"/>
  <c r="K46" i="1" s="1"/>
  <c r="J52" i="1"/>
  <c r="K52" i="1" s="1"/>
  <c r="E13" i="1"/>
  <c r="I13" i="1"/>
  <c r="F14" i="1"/>
  <c r="L14" i="1"/>
  <c r="G16" i="1"/>
  <c r="H16" i="1" s="1"/>
  <c r="G21" i="1"/>
  <c r="H21" i="1" s="1"/>
  <c r="G46" i="1"/>
  <c r="H46" i="1" s="1"/>
  <c r="L49" i="1"/>
  <c r="G28" i="1"/>
  <c r="H28" i="1" s="1"/>
  <c r="F27" i="1"/>
  <c r="J40" i="1"/>
  <c r="G40" i="1"/>
  <c r="L46" i="1"/>
  <c r="I45" i="1"/>
  <c r="J45" i="1" s="1"/>
  <c r="K45" i="1" s="1"/>
  <c r="M46" i="1"/>
  <c r="M52" i="1"/>
  <c r="J69" i="1"/>
  <c r="K69" i="1" s="1"/>
  <c r="G69" i="1"/>
  <c r="H69" i="1" s="1"/>
  <c r="M27" i="1" l="1"/>
  <c r="L19" i="1"/>
  <c r="J19" i="1"/>
  <c r="K19" i="1" s="1"/>
  <c r="G14" i="1"/>
  <c r="H14" i="1" s="1"/>
  <c r="F13" i="1"/>
  <c r="J14" i="1"/>
  <c r="K14" i="1" s="1"/>
  <c r="M45" i="1"/>
  <c r="L45" i="1"/>
  <c r="J27" i="1"/>
  <c r="K27" i="1" s="1"/>
  <c r="G27" i="1"/>
  <c r="H27" i="1" s="1"/>
  <c r="L13" i="1"/>
  <c r="M13" i="1"/>
  <c r="J13" i="1" l="1"/>
  <c r="K13" i="1" s="1"/>
  <c r="G13" i="1"/>
  <c r="H13" i="1" s="1"/>
  <c r="I71" i="1" l="1"/>
  <c r="F71" i="1"/>
  <c r="J71" i="1" l="1"/>
  <c r="G71" i="1"/>
  <c r="M71" i="1"/>
  <c r="L71" i="1"/>
</calcChain>
</file>

<file path=xl/sharedStrings.xml><?xml version="1.0" encoding="utf-8"?>
<sst xmlns="http://schemas.openxmlformats.org/spreadsheetml/2006/main" count="88" uniqueCount="72">
  <si>
    <t>PRESUPUESTOS GENERALES DE LA COMUNIDAD AUTÓNOMA DE CANARIAS</t>
  </si>
  <si>
    <t>SOCIEDAD MERCANTIL PÚBLICA O ENTIDAD PÚBLICA EMPRESARIAL: Instituto Tecnológico de Canarias, S.A.</t>
  </si>
  <si>
    <t>CUENTA DE PÉRDIDAS Y GANANCIAS</t>
  </si>
  <si>
    <t>A) OPERACIONES CONTINUADAS</t>
  </si>
  <si>
    <t>1. IMPORTE NETO DE LA CIFRA DE NEGOCIOS.</t>
  </si>
  <si>
    <t>a) Ventas.</t>
  </si>
  <si>
    <t>b) Prestaciones de servicios.</t>
  </si>
  <si>
    <t>b.1) Al sector público</t>
  </si>
  <si>
    <t>b.2) Al sector privado</t>
  </si>
  <si>
    <t>5. OTROS INGRESOS DE EXPLOTACIÓN</t>
  </si>
  <si>
    <t>a) Ingresos accesorios y otros de gestión corriente.</t>
  </si>
  <si>
    <t>b) Subvenciones de explotación incorporadas al resultado del ejercicio.</t>
  </si>
  <si>
    <t xml:space="preserve">            b.1) Estado</t>
  </si>
  <si>
    <t xml:space="preserve">            b.2) Comunidad Autónoma</t>
  </si>
  <si>
    <t xml:space="preserve">            b.3) Corporaciones Locales</t>
  </si>
  <si>
    <t xml:space="preserve">            b.4) Otros Entes</t>
  </si>
  <si>
    <t xml:space="preserve">            b.5) Imputacion de subvenciones de explotación de ejercicios anteriores</t>
  </si>
  <si>
    <t>6. GASTOS DE PERSONAL</t>
  </si>
  <si>
    <t>a) Sueldos, salarios y asimilados.</t>
  </si>
  <si>
    <t>b) Cargas sociales.</t>
  </si>
  <si>
    <t>c) Provisiones.</t>
  </si>
  <si>
    <t>7. OTROS GASTOS DE EXPLOTACIÓN.</t>
  </si>
  <si>
    <t>a) Servicios exteriores.</t>
  </si>
  <si>
    <t>b) Tributos.</t>
  </si>
  <si>
    <t>c) Pérdidas, deterioro y variación de provisiones por operaciones comerciales.</t>
  </si>
  <si>
    <t>d) Otros gastos de gestión corriente.</t>
  </si>
  <si>
    <t>8. AMORTIZACIÓN DEL INMOVILIZADO.</t>
  </si>
  <si>
    <t>9. IMPUTACIÓN DE SUBVENCIONES DE INMOVILIZADO NO FINANCIERO Y OTRAS.</t>
  </si>
  <si>
    <t>10. EXCESO DE PROVISIONES.</t>
  </si>
  <si>
    <t>11. DETERIORO Y RESULTADO POR ENAJENACIONES DEL INMOVILIZADO.</t>
  </si>
  <si>
    <t>a) Deterioros y pérdidas.</t>
  </si>
  <si>
    <t>b) Resultados por enajenaciones y otras.</t>
  </si>
  <si>
    <t>12. OTROS RESULTADOS.</t>
  </si>
  <si>
    <t>A.1) RESULTADO DE EXPLOTACIÓN (1+2+3+4+5+6+7+8+9+10+11)</t>
  </si>
  <si>
    <t>12. INGRESOS FINANCIEROS.</t>
  </si>
  <si>
    <t>a) De participaciones en instrumentos de patrimonio.</t>
  </si>
  <si>
    <t>a1) En empresas del grupo y asociadas.</t>
  </si>
  <si>
    <t>a2) En terceros.</t>
  </si>
  <si>
    <t>b) De valores negociables y otros instrumentos financieros</t>
  </si>
  <si>
    <t>b1) De empresas del grupo y asociadas.</t>
  </si>
  <si>
    <t>b2) De terceros.</t>
  </si>
  <si>
    <t>13. GASTOS FINANCIEROS.</t>
  </si>
  <si>
    <t>a) Por deudas con empresas del grupo y asociadas.</t>
  </si>
  <si>
    <t>b) Por deudas con terceros.</t>
  </si>
  <si>
    <t>c) Por actualización de provisiones.</t>
  </si>
  <si>
    <t>15. DIFERENCIAS DE CAMBIO.</t>
  </si>
  <si>
    <t>A.2) RESULTADO FINANCIERO (12+13+14+15+16)</t>
  </si>
  <si>
    <t>A.3) RESULTADO ANTES DE IMPUESTOS (A.1+A.2)</t>
  </si>
  <si>
    <t>17. IMPUESTOS SOBRE BENEFICIOS.</t>
  </si>
  <si>
    <t>A.4) RESULTADO DEL EJERCICIO PROCEDENTE DE OPERACIONES CONTINUADAS (A.3+17)</t>
  </si>
  <si>
    <t>B) OPERACIONES INTERRUMPIDAS</t>
  </si>
  <si>
    <t>18. RESULTADO DEL EJERCICIO PROCEDENTE DE OPERACIONES INTERRUMPIDAS NETO DE IMPUESTOS.</t>
  </si>
  <si>
    <t>A.5) RESULTADO DEL EJERCICIO (A.4+18)</t>
  </si>
  <si>
    <t>PORTAL DE TRANSPARENCIA</t>
  </si>
  <si>
    <t>% Ejec.</t>
  </si>
  <si>
    <t>Ingresos de Explotación (1+5)</t>
  </si>
  <si>
    <t>Gastos de exlotación sin amotización (6+7)</t>
  </si>
  <si>
    <t>16. DETERIORO Y RESULTADO POR ENAJENACIONES DE INST.FINANC.</t>
  </si>
  <si>
    <t>Ajustes Adicionales Patrimonio Neto</t>
  </si>
  <si>
    <t>Resultado tras Ajustes Patrimonio Neto</t>
  </si>
  <si>
    <t>SP-4</t>
  </si>
  <si>
    <t>% Variac.</t>
  </si>
  <si>
    <t xml:space="preserve"> </t>
  </si>
  <si>
    <t>ECONÓMICO-ADMINISTRATIVA - CUENTA DE PÉRDIDAS Y GANANCIAS EJERCICIO 2024</t>
  </si>
  <si>
    <t>Actualización: 18/03/2025</t>
  </si>
  <si>
    <t xml:space="preserve">PAIF inicial 2024 Aprobado </t>
  </si>
  <si>
    <t>Desviac. PAIF Inicial</t>
  </si>
  <si>
    <t>Datos cierre 2024 actualizados Variac PAIF 2024</t>
  </si>
  <si>
    <t>Desviac. Actualiz.     Cierre</t>
  </si>
  <si>
    <t>Dif. Actualiz.</t>
  </si>
  <si>
    <t>APD 2024 Gastos Funcionamiento</t>
  </si>
  <si>
    <t>APD 2023 Gastos Funcionamiento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</si>
</sst>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&quot; &quot;[$€-C0A]"/>
    <numFmt numFmtId="165" formatCode="0.0%"/>
    <numFmt numFmtId="166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48"/>
      <color rgb="FF00B0F0"/>
      <name val="Calibri"/>
      <family val="2"/>
    </font>
    <font>
      <b/>
      <sz val="14"/>
      <color rgb="FF00B0F0"/>
      <name val="Calibri"/>
      <family val="2"/>
    </font>
    <font>
      <b/>
      <sz val="10"/>
      <color rgb="FF00000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sz val="11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22"/>
        <bgColor indexed="8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3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4" fontId="2" fillId="2" borderId="2" xfId="0" applyNumberFormat="1" applyFont="1" applyFill="1" applyBorder="1" applyAlignment="1">
      <alignment vertical="center"/>
    </xf>
    <xf numFmtId="164" fontId="5" fillId="4" borderId="0" xfId="0" applyNumberFormat="1" applyFont="1" applyFill="1" applyAlignment="1">
      <alignment vertical="center"/>
    </xf>
    <xf numFmtId="164" fontId="6" fillId="4" borderId="0" xfId="0" applyNumberFormat="1" applyFont="1" applyFill="1" applyAlignment="1">
      <alignment vertical="center"/>
    </xf>
    <xf numFmtId="164" fontId="5" fillId="4" borderId="0" xfId="0" applyNumberFormat="1" applyFont="1" applyFill="1" applyAlignment="1">
      <alignment vertical="center" wrapText="1"/>
    </xf>
    <xf numFmtId="0" fontId="0" fillId="4" borderId="0" xfId="0" applyFill="1" applyAlignment="1">
      <alignment vertical="center"/>
    </xf>
    <xf numFmtId="164" fontId="9" fillId="4" borderId="0" xfId="0" applyNumberFormat="1" applyFont="1" applyFill="1" applyAlignment="1">
      <alignment vertical="center"/>
    </xf>
    <xf numFmtId="0" fontId="3" fillId="5" borderId="0" xfId="0" applyFont="1" applyFill="1"/>
    <xf numFmtId="0" fontId="2" fillId="0" borderId="1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0" fontId="10" fillId="2" borderId="1" xfId="0" applyFont="1" applyFill="1" applyBorder="1"/>
    <xf numFmtId="3" fontId="2" fillId="2" borderId="2" xfId="0" applyNumberFormat="1" applyFont="1" applyFill="1" applyBorder="1" applyAlignment="1">
      <alignment vertical="center"/>
    </xf>
    <xf numFmtId="3" fontId="2" fillId="2" borderId="4" xfId="0" applyNumberFormat="1" applyFont="1" applyFill="1" applyBorder="1" applyAlignment="1">
      <alignment vertical="center"/>
    </xf>
    <xf numFmtId="0" fontId="10" fillId="2" borderId="9" xfId="0" applyFont="1" applyFill="1" applyBorder="1"/>
    <xf numFmtId="3" fontId="2" fillId="2" borderId="3" xfId="0" applyNumberFormat="1" applyFont="1" applyFill="1" applyBorder="1" applyAlignment="1">
      <alignment vertical="center"/>
    </xf>
    <xf numFmtId="0" fontId="10" fillId="0" borderId="5" xfId="0" applyFont="1" applyBorder="1"/>
    <xf numFmtId="3" fontId="2" fillId="3" borderId="5" xfId="0" applyNumberFormat="1" applyFont="1" applyFill="1" applyBorder="1" applyAlignment="1">
      <alignment vertical="center"/>
    </xf>
    <xf numFmtId="0" fontId="11" fillId="0" borderId="6" xfId="0" applyFont="1" applyBorder="1" applyAlignment="1">
      <alignment horizontal="left" indent="1"/>
    </xf>
    <xf numFmtId="3" fontId="4" fillId="3" borderId="6" xfId="0" applyNumberFormat="1" applyFont="1" applyFill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10" fillId="0" borderId="6" xfId="0" applyFont="1" applyBorder="1"/>
    <xf numFmtId="3" fontId="4" fillId="3" borderId="7" xfId="0" applyNumberFormat="1" applyFont="1" applyFill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10" fillId="0" borderId="6" xfId="0" applyFont="1" applyBorder="1" applyAlignment="1">
      <alignment wrapText="1"/>
    </xf>
    <xf numFmtId="0" fontId="11" fillId="0" borderId="6" xfId="0" applyFont="1" applyBorder="1" applyAlignment="1">
      <alignment horizontal="left" indent="2"/>
    </xf>
    <xf numFmtId="0" fontId="10" fillId="0" borderId="7" xfId="0" applyFont="1" applyBorder="1" applyAlignment="1">
      <alignment vertical="justify"/>
    </xf>
    <xf numFmtId="3" fontId="2" fillId="0" borderId="7" xfId="0" applyNumberFormat="1" applyFont="1" applyBorder="1" applyAlignment="1">
      <alignment vertical="center"/>
    </xf>
    <xf numFmtId="0" fontId="10" fillId="0" borderId="8" xfId="0" applyFont="1" applyBorder="1" applyAlignment="1">
      <alignment vertical="justify"/>
    </xf>
    <xf numFmtId="3" fontId="2" fillId="0" borderId="8" xfId="0" applyNumberFormat="1" applyFont="1" applyBorder="1" applyAlignment="1">
      <alignment vertical="center"/>
    </xf>
    <xf numFmtId="0" fontId="10" fillId="2" borderId="3" xfId="0" applyFont="1" applyFill="1" applyBorder="1"/>
    <xf numFmtId="0" fontId="12" fillId="0" borderId="0" xfId="0" applyFont="1"/>
    <xf numFmtId="3" fontId="3" fillId="0" borderId="0" xfId="0" applyNumberFormat="1" applyFont="1"/>
    <xf numFmtId="0" fontId="10" fillId="6" borderId="10" xfId="1" applyFont="1" applyFill="1" applyBorder="1" applyAlignment="1">
      <alignment horizontal="left" indent="1"/>
    </xf>
    <xf numFmtId="0" fontId="11" fillId="6" borderId="0" xfId="1" applyFont="1" applyFill="1" applyAlignment="1">
      <alignment horizontal="left" vertical="center" indent="2"/>
    </xf>
    <xf numFmtId="0" fontId="10" fillId="7" borderId="11" xfId="1" applyFont="1" applyFill="1" applyBorder="1" applyAlignment="1">
      <alignment horizontal="left" indent="1"/>
    </xf>
    <xf numFmtId="164" fontId="7" fillId="4" borderId="0" xfId="0" applyNumberFormat="1" applyFont="1" applyFill="1" applyAlignment="1">
      <alignment vertical="center"/>
    </xf>
    <xf numFmtId="14" fontId="2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7" fillId="4" borderId="0" xfId="0" applyNumberFormat="1" applyFont="1" applyFill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/>
    </xf>
    <xf numFmtId="9" fontId="2" fillId="2" borderId="3" xfId="2" applyFont="1" applyFill="1" applyBorder="1" applyAlignment="1">
      <alignment vertical="center"/>
    </xf>
    <xf numFmtId="165" fontId="2" fillId="2" borderId="3" xfId="2" applyNumberFormat="1" applyFont="1" applyFill="1" applyBorder="1" applyAlignment="1">
      <alignment vertical="center"/>
    </xf>
    <xf numFmtId="9" fontId="2" fillId="3" borderId="5" xfId="2" applyFont="1" applyFill="1" applyBorder="1" applyAlignment="1">
      <alignment vertical="center"/>
    </xf>
    <xf numFmtId="165" fontId="2" fillId="3" borderId="5" xfId="2" applyNumberFormat="1" applyFont="1" applyFill="1" applyBorder="1" applyAlignment="1">
      <alignment vertical="center"/>
    </xf>
    <xf numFmtId="3" fontId="4" fillId="3" borderId="6" xfId="2" applyNumberFormat="1" applyFont="1" applyFill="1" applyBorder="1" applyAlignment="1">
      <alignment vertical="center"/>
    </xf>
    <xf numFmtId="165" fontId="4" fillId="3" borderId="6" xfId="2" applyNumberFormat="1" applyFont="1" applyFill="1" applyBorder="1" applyAlignment="1">
      <alignment vertical="center"/>
    </xf>
    <xf numFmtId="165" fontId="4" fillId="0" borderId="6" xfId="2" applyNumberFormat="1" applyFont="1" applyBorder="1" applyAlignment="1">
      <alignment vertical="center"/>
    </xf>
    <xf numFmtId="9" fontId="4" fillId="3" borderId="6" xfId="2" applyFont="1" applyFill="1" applyBorder="1" applyAlignment="1">
      <alignment vertical="center"/>
    </xf>
    <xf numFmtId="9" fontId="4" fillId="0" borderId="6" xfId="2" applyFont="1" applyBorder="1" applyAlignment="1">
      <alignment vertical="center"/>
    </xf>
    <xf numFmtId="3" fontId="2" fillId="0" borderId="6" xfId="2" applyNumberFormat="1" applyFont="1" applyBorder="1" applyAlignment="1">
      <alignment vertical="center"/>
    </xf>
    <xf numFmtId="165" fontId="2" fillId="0" borderId="6" xfId="2" applyNumberFormat="1" applyFont="1" applyBorder="1" applyAlignment="1">
      <alignment vertical="center"/>
    </xf>
    <xf numFmtId="3" fontId="4" fillId="0" borderId="6" xfId="2" applyNumberFormat="1" applyFont="1" applyBorder="1" applyAlignment="1">
      <alignment vertical="center"/>
    </xf>
    <xf numFmtId="9" fontId="2" fillId="0" borderId="6" xfId="2" applyFont="1" applyBorder="1" applyAlignment="1">
      <alignment vertical="center"/>
    </xf>
    <xf numFmtId="165" fontId="4" fillId="0" borderId="7" xfId="2" applyNumberFormat="1" applyFont="1" applyBorder="1" applyAlignment="1">
      <alignment vertical="center"/>
    </xf>
    <xf numFmtId="9" fontId="2" fillId="0" borderId="5" xfId="2" applyFont="1" applyBorder="1" applyAlignment="1">
      <alignment vertical="center"/>
    </xf>
    <xf numFmtId="165" fontId="2" fillId="0" borderId="5" xfId="2" applyNumberFormat="1" applyFont="1" applyBorder="1" applyAlignment="1">
      <alignment vertical="center"/>
    </xf>
    <xf numFmtId="3" fontId="4" fillId="0" borderId="0" xfId="2" applyNumberFormat="1" applyFont="1"/>
    <xf numFmtId="165" fontId="2" fillId="0" borderId="7" xfId="2" applyNumberFormat="1" applyFont="1" applyBorder="1" applyAlignment="1">
      <alignment vertical="center"/>
    </xf>
    <xf numFmtId="165" fontId="2" fillId="2" borderId="4" xfId="2" applyNumberFormat="1" applyFont="1" applyFill="1" applyBorder="1" applyAlignment="1">
      <alignment vertical="center"/>
    </xf>
    <xf numFmtId="3" fontId="2" fillId="0" borderId="8" xfId="2" applyNumberFormat="1" applyFont="1" applyBorder="1" applyAlignment="1">
      <alignment vertical="center"/>
    </xf>
    <xf numFmtId="165" fontId="2" fillId="0" borderId="8" xfId="2" applyNumberFormat="1" applyFont="1" applyBorder="1" applyAlignment="1">
      <alignment vertical="center"/>
    </xf>
    <xf numFmtId="3" fontId="3" fillId="0" borderId="0" xfId="2" applyNumberFormat="1" applyFont="1"/>
    <xf numFmtId="4" fontId="3" fillId="0" borderId="0" xfId="0" applyNumberFormat="1" applyFont="1"/>
    <xf numFmtId="165" fontId="3" fillId="0" borderId="0" xfId="2" applyNumberFormat="1" applyFont="1"/>
    <xf numFmtId="3" fontId="14" fillId="0" borderId="3" xfId="3" applyNumberFormat="1" applyFont="1" applyBorder="1"/>
    <xf numFmtId="165" fontId="14" fillId="0" borderId="3" xfId="2" applyNumberFormat="1" applyFont="1" applyBorder="1"/>
    <xf numFmtId="3" fontId="3" fillId="0" borderId="0" xfId="3" applyNumberFormat="1" applyFont="1"/>
    <xf numFmtId="9" fontId="3" fillId="0" borderId="0" xfId="2" applyFont="1"/>
    <xf numFmtId="3" fontId="2" fillId="2" borderId="3" xfId="2" applyNumberFormat="1" applyFont="1" applyFill="1" applyBorder="1" applyAlignment="1">
      <alignment vertical="center"/>
    </xf>
  </cellXfs>
  <cellStyles count="4">
    <cellStyle name="Millares 3" xfId="3" xr:uid="{231FF7A6-E01B-4EE4-BD18-C91E27BDB2A4}"/>
    <cellStyle name="Normal" xfId="0" builtinId="0"/>
    <cellStyle name="Normal 12" xfId="1" xr:uid="{955FFE37-64A6-4A23-913D-46132C85F7CC}"/>
    <cellStyle name="Porcentaje 4" xfId="2" xr:uid="{4C90F8BB-820B-4145-9276-CACB2CA09A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53423</xdr:colOff>
      <xdr:row>1</xdr:row>
      <xdr:rowOff>109326</xdr:rowOff>
    </xdr:from>
    <xdr:ext cx="1714500" cy="266703"/>
    <xdr:pic>
      <xdr:nvPicPr>
        <xdr:cNvPr id="3" name="Imagen 2" descr="Instituto Tecnológico de Canarias">
          <a:extLst>
            <a:ext uri="{FF2B5EF4-FFF2-40B4-BE49-F238E27FC236}">
              <a16:creationId xmlns:a16="http://schemas.microsoft.com/office/drawing/2014/main" id="{AEBB0222-7877-47E7-8490-20407F6D2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26140" y="316391"/>
          <a:ext cx="1714500" cy="26670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FC125-5B44-4753-9F52-ADAAC739C532}">
  <dimension ref="A1:O71"/>
  <sheetViews>
    <sheetView tabSelected="1" zoomScale="70" zoomScaleNormal="70" workbookViewId="0">
      <selection activeCell="E64" sqref="E64"/>
    </sheetView>
  </sheetViews>
  <sheetFormatPr baseColWidth="10" defaultRowHeight="16.5" x14ac:dyDescent="0.3"/>
  <cols>
    <col min="1" max="3" width="5.5703125" style="10" customWidth="1"/>
    <col min="4" max="4" width="120" style="3" bestFit="1" customWidth="1"/>
    <col min="5" max="9" width="16.28515625" style="3" customWidth="1"/>
    <col min="10" max="13" width="16.28515625" style="10" customWidth="1"/>
    <col min="14" max="14" width="12.5703125" style="3" bestFit="1" customWidth="1"/>
    <col min="15" max="259" width="11.42578125" style="3"/>
    <col min="260" max="260" width="85.28515625" style="3" customWidth="1"/>
    <col min="261" max="261" width="20.28515625" style="3" bestFit="1" customWidth="1"/>
    <col min="262" max="262" width="20" style="3" bestFit="1" customWidth="1"/>
    <col min="263" max="264" width="20" style="3" customWidth="1"/>
    <col min="265" max="265" width="20.28515625" style="3" bestFit="1" customWidth="1"/>
    <col min="266" max="515" width="11.42578125" style="3"/>
    <col min="516" max="516" width="85.28515625" style="3" customWidth="1"/>
    <col min="517" max="517" width="20.28515625" style="3" bestFit="1" customWidth="1"/>
    <col min="518" max="518" width="20" style="3" bestFit="1" customWidth="1"/>
    <col min="519" max="520" width="20" style="3" customWidth="1"/>
    <col min="521" max="521" width="20.28515625" style="3" bestFit="1" customWidth="1"/>
    <col min="522" max="771" width="11.42578125" style="3"/>
    <col min="772" max="772" width="85.28515625" style="3" customWidth="1"/>
    <col min="773" max="773" width="20.28515625" style="3" bestFit="1" customWidth="1"/>
    <col min="774" max="774" width="20" style="3" bestFit="1" customWidth="1"/>
    <col min="775" max="776" width="20" style="3" customWidth="1"/>
    <col min="777" max="777" width="20.28515625" style="3" bestFit="1" customWidth="1"/>
    <col min="778" max="1027" width="11.42578125" style="3"/>
    <col min="1028" max="1028" width="85.28515625" style="3" customWidth="1"/>
    <col min="1029" max="1029" width="20.28515625" style="3" bestFit="1" customWidth="1"/>
    <col min="1030" max="1030" width="20" style="3" bestFit="1" customWidth="1"/>
    <col min="1031" max="1032" width="20" style="3" customWidth="1"/>
    <col min="1033" max="1033" width="20.28515625" style="3" bestFit="1" customWidth="1"/>
    <col min="1034" max="1283" width="11.42578125" style="3"/>
    <col min="1284" max="1284" width="85.28515625" style="3" customWidth="1"/>
    <col min="1285" max="1285" width="20.28515625" style="3" bestFit="1" customWidth="1"/>
    <col min="1286" max="1286" width="20" style="3" bestFit="1" customWidth="1"/>
    <col min="1287" max="1288" width="20" style="3" customWidth="1"/>
    <col min="1289" max="1289" width="20.28515625" style="3" bestFit="1" customWidth="1"/>
    <col min="1290" max="1539" width="11.42578125" style="3"/>
    <col min="1540" max="1540" width="85.28515625" style="3" customWidth="1"/>
    <col min="1541" max="1541" width="20.28515625" style="3" bestFit="1" customWidth="1"/>
    <col min="1542" max="1542" width="20" style="3" bestFit="1" customWidth="1"/>
    <col min="1543" max="1544" width="20" style="3" customWidth="1"/>
    <col min="1545" max="1545" width="20.28515625" style="3" bestFit="1" customWidth="1"/>
    <col min="1546" max="1795" width="11.42578125" style="3"/>
    <col min="1796" max="1796" width="85.28515625" style="3" customWidth="1"/>
    <col min="1797" max="1797" width="20.28515625" style="3" bestFit="1" customWidth="1"/>
    <col min="1798" max="1798" width="20" style="3" bestFit="1" customWidth="1"/>
    <col min="1799" max="1800" width="20" style="3" customWidth="1"/>
    <col min="1801" max="1801" width="20.28515625" style="3" bestFit="1" customWidth="1"/>
    <col min="1802" max="2051" width="11.42578125" style="3"/>
    <col min="2052" max="2052" width="85.28515625" style="3" customWidth="1"/>
    <col min="2053" max="2053" width="20.28515625" style="3" bestFit="1" customWidth="1"/>
    <col min="2054" max="2054" width="20" style="3" bestFit="1" customWidth="1"/>
    <col min="2055" max="2056" width="20" style="3" customWidth="1"/>
    <col min="2057" max="2057" width="20.28515625" style="3" bestFit="1" customWidth="1"/>
    <col min="2058" max="2307" width="11.42578125" style="3"/>
    <col min="2308" max="2308" width="85.28515625" style="3" customWidth="1"/>
    <col min="2309" max="2309" width="20.28515625" style="3" bestFit="1" customWidth="1"/>
    <col min="2310" max="2310" width="20" style="3" bestFit="1" customWidth="1"/>
    <col min="2311" max="2312" width="20" style="3" customWidth="1"/>
    <col min="2313" max="2313" width="20.28515625" style="3" bestFit="1" customWidth="1"/>
    <col min="2314" max="2563" width="11.42578125" style="3"/>
    <col min="2564" max="2564" width="85.28515625" style="3" customWidth="1"/>
    <col min="2565" max="2565" width="20.28515625" style="3" bestFit="1" customWidth="1"/>
    <col min="2566" max="2566" width="20" style="3" bestFit="1" customWidth="1"/>
    <col min="2567" max="2568" width="20" style="3" customWidth="1"/>
    <col min="2569" max="2569" width="20.28515625" style="3" bestFit="1" customWidth="1"/>
    <col min="2570" max="2819" width="11.42578125" style="3"/>
    <col min="2820" max="2820" width="85.28515625" style="3" customWidth="1"/>
    <col min="2821" max="2821" width="20.28515625" style="3" bestFit="1" customWidth="1"/>
    <col min="2822" max="2822" width="20" style="3" bestFit="1" customWidth="1"/>
    <col min="2823" max="2824" width="20" style="3" customWidth="1"/>
    <col min="2825" max="2825" width="20.28515625" style="3" bestFit="1" customWidth="1"/>
    <col min="2826" max="3075" width="11.42578125" style="3"/>
    <col min="3076" max="3076" width="85.28515625" style="3" customWidth="1"/>
    <col min="3077" max="3077" width="20.28515625" style="3" bestFit="1" customWidth="1"/>
    <col min="3078" max="3078" width="20" style="3" bestFit="1" customWidth="1"/>
    <col min="3079" max="3080" width="20" style="3" customWidth="1"/>
    <col min="3081" max="3081" width="20.28515625" style="3" bestFit="1" customWidth="1"/>
    <col min="3082" max="3331" width="11.42578125" style="3"/>
    <col min="3332" max="3332" width="85.28515625" style="3" customWidth="1"/>
    <col min="3333" max="3333" width="20.28515625" style="3" bestFit="1" customWidth="1"/>
    <col min="3334" max="3334" width="20" style="3" bestFit="1" customWidth="1"/>
    <col min="3335" max="3336" width="20" style="3" customWidth="1"/>
    <col min="3337" max="3337" width="20.28515625" style="3" bestFit="1" customWidth="1"/>
    <col min="3338" max="3587" width="11.42578125" style="3"/>
    <col min="3588" max="3588" width="85.28515625" style="3" customWidth="1"/>
    <col min="3589" max="3589" width="20.28515625" style="3" bestFit="1" customWidth="1"/>
    <col min="3590" max="3590" width="20" style="3" bestFit="1" customWidth="1"/>
    <col min="3591" max="3592" width="20" style="3" customWidth="1"/>
    <col min="3593" max="3593" width="20.28515625" style="3" bestFit="1" customWidth="1"/>
    <col min="3594" max="3843" width="11.42578125" style="3"/>
    <col min="3844" max="3844" width="85.28515625" style="3" customWidth="1"/>
    <col min="3845" max="3845" width="20.28515625" style="3" bestFit="1" customWidth="1"/>
    <col min="3846" max="3846" width="20" style="3" bestFit="1" customWidth="1"/>
    <col min="3847" max="3848" width="20" style="3" customWidth="1"/>
    <col min="3849" max="3849" width="20.28515625" style="3" bestFit="1" customWidth="1"/>
    <col min="3850" max="4099" width="11.42578125" style="3"/>
    <col min="4100" max="4100" width="85.28515625" style="3" customWidth="1"/>
    <col min="4101" max="4101" width="20.28515625" style="3" bestFit="1" customWidth="1"/>
    <col min="4102" max="4102" width="20" style="3" bestFit="1" customWidth="1"/>
    <col min="4103" max="4104" width="20" style="3" customWidth="1"/>
    <col min="4105" max="4105" width="20.28515625" style="3" bestFit="1" customWidth="1"/>
    <col min="4106" max="4355" width="11.42578125" style="3"/>
    <col min="4356" max="4356" width="85.28515625" style="3" customWidth="1"/>
    <col min="4357" max="4357" width="20.28515625" style="3" bestFit="1" customWidth="1"/>
    <col min="4358" max="4358" width="20" style="3" bestFit="1" customWidth="1"/>
    <col min="4359" max="4360" width="20" style="3" customWidth="1"/>
    <col min="4361" max="4361" width="20.28515625" style="3" bestFit="1" customWidth="1"/>
    <col min="4362" max="4611" width="11.42578125" style="3"/>
    <col min="4612" max="4612" width="85.28515625" style="3" customWidth="1"/>
    <col min="4613" max="4613" width="20.28515625" style="3" bestFit="1" customWidth="1"/>
    <col min="4614" max="4614" width="20" style="3" bestFit="1" customWidth="1"/>
    <col min="4615" max="4616" width="20" style="3" customWidth="1"/>
    <col min="4617" max="4617" width="20.28515625" style="3" bestFit="1" customWidth="1"/>
    <col min="4618" max="4867" width="11.42578125" style="3"/>
    <col min="4868" max="4868" width="85.28515625" style="3" customWidth="1"/>
    <col min="4869" max="4869" width="20.28515625" style="3" bestFit="1" customWidth="1"/>
    <col min="4870" max="4870" width="20" style="3" bestFit="1" customWidth="1"/>
    <col min="4871" max="4872" width="20" style="3" customWidth="1"/>
    <col min="4873" max="4873" width="20.28515625" style="3" bestFit="1" customWidth="1"/>
    <col min="4874" max="5123" width="11.42578125" style="3"/>
    <col min="5124" max="5124" width="85.28515625" style="3" customWidth="1"/>
    <col min="5125" max="5125" width="20.28515625" style="3" bestFit="1" customWidth="1"/>
    <col min="5126" max="5126" width="20" style="3" bestFit="1" customWidth="1"/>
    <col min="5127" max="5128" width="20" style="3" customWidth="1"/>
    <col min="5129" max="5129" width="20.28515625" style="3" bestFit="1" customWidth="1"/>
    <col min="5130" max="5379" width="11.42578125" style="3"/>
    <col min="5380" max="5380" width="85.28515625" style="3" customWidth="1"/>
    <col min="5381" max="5381" width="20.28515625" style="3" bestFit="1" customWidth="1"/>
    <col min="5382" max="5382" width="20" style="3" bestFit="1" customWidth="1"/>
    <col min="5383" max="5384" width="20" style="3" customWidth="1"/>
    <col min="5385" max="5385" width="20.28515625" style="3" bestFit="1" customWidth="1"/>
    <col min="5386" max="5635" width="11.42578125" style="3"/>
    <col min="5636" max="5636" width="85.28515625" style="3" customWidth="1"/>
    <col min="5637" max="5637" width="20.28515625" style="3" bestFit="1" customWidth="1"/>
    <col min="5638" max="5638" width="20" style="3" bestFit="1" customWidth="1"/>
    <col min="5639" max="5640" width="20" style="3" customWidth="1"/>
    <col min="5641" max="5641" width="20.28515625" style="3" bestFit="1" customWidth="1"/>
    <col min="5642" max="5891" width="11.42578125" style="3"/>
    <col min="5892" max="5892" width="85.28515625" style="3" customWidth="1"/>
    <col min="5893" max="5893" width="20.28515625" style="3" bestFit="1" customWidth="1"/>
    <col min="5894" max="5894" width="20" style="3" bestFit="1" customWidth="1"/>
    <col min="5895" max="5896" width="20" style="3" customWidth="1"/>
    <col min="5897" max="5897" width="20.28515625" style="3" bestFit="1" customWidth="1"/>
    <col min="5898" max="6147" width="11.42578125" style="3"/>
    <col min="6148" max="6148" width="85.28515625" style="3" customWidth="1"/>
    <col min="6149" max="6149" width="20.28515625" style="3" bestFit="1" customWidth="1"/>
    <col min="6150" max="6150" width="20" style="3" bestFit="1" customWidth="1"/>
    <col min="6151" max="6152" width="20" style="3" customWidth="1"/>
    <col min="6153" max="6153" width="20.28515625" style="3" bestFit="1" customWidth="1"/>
    <col min="6154" max="6403" width="11.42578125" style="3"/>
    <col min="6404" max="6404" width="85.28515625" style="3" customWidth="1"/>
    <col min="6405" max="6405" width="20.28515625" style="3" bestFit="1" customWidth="1"/>
    <col min="6406" max="6406" width="20" style="3" bestFit="1" customWidth="1"/>
    <col min="6407" max="6408" width="20" style="3" customWidth="1"/>
    <col min="6409" max="6409" width="20.28515625" style="3" bestFit="1" customWidth="1"/>
    <col min="6410" max="6659" width="11.42578125" style="3"/>
    <col min="6660" max="6660" width="85.28515625" style="3" customWidth="1"/>
    <col min="6661" max="6661" width="20.28515625" style="3" bestFit="1" customWidth="1"/>
    <col min="6662" max="6662" width="20" style="3" bestFit="1" customWidth="1"/>
    <col min="6663" max="6664" width="20" style="3" customWidth="1"/>
    <col min="6665" max="6665" width="20.28515625" style="3" bestFit="1" customWidth="1"/>
    <col min="6666" max="6915" width="11.42578125" style="3"/>
    <col min="6916" max="6916" width="85.28515625" style="3" customWidth="1"/>
    <col min="6917" max="6917" width="20.28515625" style="3" bestFit="1" customWidth="1"/>
    <col min="6918" max="6918" width="20" style="3" bestFit="1" customWidth="1"/>
    <col min="6919" max="6920" width="20" style="3" customWidth="1"/>
    <col min="6921" max="6921" width="20.28515625" style="3" bestFit="1" customWidth="1"/>
    <col min="6922" max="7171" width="11.42578125" style="3"/>
    <col min="7172" max="7172" width="85.28515625" style="3" customWidth="1"/>
    <col min="7173" max="7173" width="20.28515625" style="3" bestFit="1" customWidth="1"/>
    <col min="7174" max="7174" width="20" style="3" bestFit="1" customWidth="1"/>
    <col min="7175" max="7176" width="20" style="3" customWidth="1"/>
    <col min="7177" max="7177" width="20.28515625" style="3" bestFit="1" customWidth="1"/>
    <col min="7178" max="7427" width="11.42578125" style="3"/>
    <col min="7428" max="7428" width="85.28515625" style="3" customWidth="1"/>
    <col min="7429" max="7429" width="20.28515625" style="3" bestFit="1" customWidth="1"/>
    <col min="7430" max="7430" width="20" style="3" bestFit="1" customWidth="1"/>
    <col min="7431" max="7432" width="20" style="3" customWidth="1"/>
    <col min="7433" max="7433" width="20.28515625" style="3" bestFit="1" customWidth="1"/>
    <col min="7434" max="7683" width="11.42578125" style="3"/>
    <col min="7684" max="7684" width="85.28515625" style="3" customWidth="1"/>
    <col min="7685" max="7685" width="20.28515625" style="3" bestFit="1" customWidth="1"/>
    <col min="7686" max="7686" width="20" style="3" bestFit="1" customWidth="1"/>
    <col min="7687" max="7688" width="20" style="3" customWidth="1"/>
    <col min="7689" max="7689" width="20.28515625" style="3" bestFit="1" customWidth="1"/>
    <col min="7690" max="7939" width="11.42578125" style="3"/>
    <col min="7940" max="7940" width="85.28515625" style="3" customWidth="1"/>
    <col min="7941" max="7941" width="20.28515625" style="3" bestFit="1" customWidth="1"/>
    <col min="7942" max="7942" width="20" style="3" bestFit="1" customWidth="1"/>
    <col min="7943" max="7944" width="20" style="3" customWidth="1"/>
    <col min="7945" max="7945" width="20.28515625" style="3" bestFit="1" customWidth="1"/>
    <col min="7946" max="8195" width="11.42578125" style="3"/>
    <col min="8196" max="8196" width="85.28515625" style="3" customWidth="1"/>
    <col min="8197" max="8197" width="20.28515625" style="3" bestFit="1" customWidth="1"/>
    <col min="8198" max="8198" width="20" style="3" bestFit="1" customWidth="1"/>
    <col min="8199" max="8200" width="20" style="3" customWidth="1"/>
    <col min="8201" max="8201" width="20.28515625" style="3" bestFit="1" customWidth="1"/>
    <col min="8202" max="8451" width="11.42578125" style="3"/>
    <col min="8452" max="8452" width="85.28515625" style="3" customWidth="1"/>
    <col min="8453" max="8453" width="20.28515625" style="3" bestFit="1" customWidth="1"/>
    <col min="8454" max="8454" width="20" style="3" bestFit="1" customWidth="1"/>
    <col min="8455" max="8456" width="20" style="3" customWidth="1"/>
    <col min="8457" max="8457" width="20.28515625" style="3" bestFit="1" customWidth="1"/>
    <col min="8458" max="8707" width="11.42578125" style="3"/>
    <col min="8708" max="8708" width="85.28515625" style="3" customWidth="1"/>
    <col min="8709" max="8709" width="20.28515625" style="3" bestFit="1" customWidth="1"/>
    <col min="8710" max="8710" width="20" style="3" bestFit="1" customWidth="1"/>
    <col min="8711" max="8712" width="20" style="3" customWidth="1"/>
    <col min="8713" max="8713" width="20.28515625" style="3" bestFit="1" customWidth="1"/>
    <col min="8714" max="8963" width="11.42578125" style="3"/>
    <col min="8964" max="8964" width="85.28515625" style="3" customWidth="1"/>
    <col min="8965" max="8965" width="20.28515625" style="3" bestFit="1" customWidth="1"/>
    <col min="8966" max="8966" width="20" style="3" bestFit="1" customWidth="1"/>
    <col min="8967" max="8968" width="20" style="3" customWidth="1"/>
    <col min="8969" max="8969" width="20.28515625" style="3" bestFit="1" customWidth="1"/>
    <col min="8970" max="9219" width="11.42578125" style="3"/>
    <col min="9220" max="9220" width="85.28515625" style="3" customWidth="1"/>
    <col min="9221" max="9221" width="20.28515625" style="3" bestFit="1" customWidth="1"/>
    <col min="9222" max="9222" width="20" style="3" bestFit="1" customWidth="1"/>
    <col min="9223" max="9224" width="20" style="3" customWidth="1"/>
    <col min="9225" max="9225" width="20.28515625" style="3" bestFit="1" customWidth="1"/>
    <col min="9226" max="9475" width="11.42578125" style="3"/>
    <col min="9476" max="9476" width="85.28515625" style="3" customWidth="1"/>
    <col min="9477" max="9477" width="20.28515625" style="3" bestFit="1" customWidth="1"/>
    <col min="9478" max="9478" width="20" style="3" bestFit="1" customWidth="1"/>
    <col min="9479" max="9480" width="20" style="3" customWidth="1"/>
    <col min="9481" max="9481" width="20.28515625" style="3" bestFit="1" customWidth="1"/>
    <col min="9482" max="9731" width="11.42578125" style="3"/>
    <col min="9732" max="9732" width="85.28515625" style="3" customWidth="1"/>
    <col min="9733" max="9733" width="20.28515625" style="3" bestFit="1" customWidth="1"/>
    <col min="9734" max="9734" width="20" style="3" bestFit="1" customWidth="1"/>
    <col min="9735" max="9736" width="20" style="3" customWidth="1"/>
    <col min="9737" max="9737" width="20.28515625" style="3" bestFit="1" customWidth="1"/>
    <col min="9738" max="9987" width="11.42578125" style="3"/>
    <col min="9988" max="9988" width="85.28515625" style="3" customWidth="1"/>
    <col min="9989" max="9989" width="20.28515625" style="3" bestFit="1" customWidth="1"/>
    <col min="9990" max="9990" width="20" style="3" bestFit="1" customWidth="1"/>
    <col min="9991" max="9992" width="20" style="3" customWidth="1"/>
    <col min="9993" max="9993" width="20.28515625" style="3" bestFit="1" customWidth="1"/>
    <col min="9994" max="10243" width="11.42578125" style="3"/>
    <col min="10244" max="10244" width="85.28515625" style="3" customWidth="1"/>
    <col min="10245" max="10245" width="20.28515625" style="3" bestFit="1" customWidth="1"/>
    <col min="10246" max="10246" width="20" style="3" bestFit="1" customWidth="1"/>
    <col min="10247" max="10248" width="20" style="3" customWidth="1"/>
    <col min="10249" max="10249" width="20.28515625" style="3" bestFit="1" customWidth="1"/>
    <col min="10250" max="10499" width="11.42578125" style="3"/>
    <col min="10500" max="10500" width="85.28515625" style="3" customWidth="1"/>
    <col min="10501" max="10501" width="20.28515625" style="3" bestFit="1" customWidth="1"/>
    <col min="10502" max="10502" width="20" style="3" bestFit="1" customWidth="1"/>
    <col min="10503" max="10504" width="20" style="3" customWidth="1"/>
    <col min="10505" max="10505" width="20.28515625" style="3" bestFit="1" customWidth="1"/>
    <col min="10506" max="10755" width="11.42578125" style="3"/>
    <col min="10756" max="10756" width="85.28515625" style="3" customWidth="1"/>
    <col min="10757" max="10757" width="20.28515625" style="3" bestFit="1" customWidth="1"/>
    <col min="10758" max="10758" width="20" style="3" bestFit="1" customWidth="1"/>
    <col min="10759" max="10760" width="20" style="3" customWidth="1"/>
    <col min="10761" max="10761" width="20.28515625" style="3" bestFit="1" customWidth="1"/>
    <col min="10762" max="11011" width="11.42578125" style="3"/>
    <col min="11012" max="11012" width="85.28515625" style="3" customWidth="1"/>
    <col min="11013" max="11013" width="20.28515625" style="3" bestFit="1" customWidth="1"/>
    <col min="11014" max="11014" width="20" style="3" bestFit="1" customWidth="1"/>
    <col min="11015" max="11016" width="20" style="3" customWidth="1"/>
    <col min="11017" max="11017" width="20.28515625" style="3" bestFit="1" customWidth="1"/>
    <col min="11018" max="11267" width="11.42578125" style="3"/>
    <col min="11268" max="11268" width="85.28515625" style="3" customWidth="1"/>
    <col min="11269" max="11269" width="20.28515625" style="3" bestFit="1" customWidth="1"/>
    <col min="11270" max="11270" width="20" style="3" bestFit="1" customWidth="1"/>
    <col min="11271" max="11272" width="20" style="3" customWidth="1"/>
    <col min="11273" max="11273" width="20.28515625" style="3" bestFit="1" customWidth="1"/>
    <col min="11274" max="11523" width="11.42578125" style="3"/>
    <col min="11524" max="11524" width="85.28515625" style="3" customWidth="1"/>
    <col min="11525" max="11525" width="20.28515625" style="3" bestFit="1" customWidth="1"/>
    <col min="11526" max="11526" width="20" style="3" bestFit="1" customWidth="1"/>
    <col min="11527" max="11528" width="20" style="3" customWidth="1"/>
    <col min="11529" max="11529" width="20.28515625" style="3" bestFit="1" customWidth="1"/>
    <col min="11530" max="11779" width="11.42578125" style="3"/>
    <col min="11780" max="11780" width="85.28515625" style="3" customWidth="1"/>
    <col min="11781" max="11781" width="20.28515625" style="3" bestFit="1" customWidth="1"/>
    <col min="11782" max="11782" width="20" style="3" bestFit="1" customWidth="1"/>
    <col min="11783" max="11784" width="20" style="3" customWidth="1"/>
    <col min="11785" max="11785" width="20.28515625" style="3" bestFit="1" customWidth="1"/>
    <col min="11786" max="12035" width="11.42578125" style="3"/>
    <col min="12036" max="12036" width="85.28515625" style="3" customWidth="1"/>
    <col min="12037" max="12037" width="20.28515625" style="3" bestFit="1" customWidth="1"/>
    <col min="12038" max="12038" width="20" style="3" bestFit="1" customWidth="1"/>
    <col min="12039" max="12040" width="20" style="3" customWidth="1"/>
    <col min="12041" max="12041" width="20.28515625" style="3" bestFit="1" customWidth="1"/>
    <col min="12042" max="12291" width="11.42578125" style="3"/>
    <col min="12292" max="12292" width="85.28515625" style="3" customWidth="1"/>
    <col min="12293" max="12293" width="20.28515625" style="3" bestFit="1" customWidth="1"/>
    <col min="12294" max="12294" width="20" style="3" bestFit="1" customWidth="1"/>
    <col min="12295" max="12296" width="20" style="3" customWidth="1"/>
    <col min="12297" max="12297" width="20.28515625" style="3" bestFit="1" customWidth="1"/>
    <col min="12298" max="12547" width="11.42578125" style="3"/>
    <col min="12548" max="12548" width="85.28515625" style="3" customWidth="1"/>
    <col min="12549" max="12549" width="20.28515625" style="3" bestFit="1" customWidth="1"/>
    <col min="12550" max="12550" width="20" style="3" bestFit="1" customWidth="1"/>
    <col min="12551" max="12552" width="20" style="3" customWidth="1"/>
    <col min="12553" max="12553" width="20.28515625" style="3" bestFit="1" customWidth="1"/>
    <col min="12554" max="12803" width="11.42578125" style="3"/>
    <col min="12804" max="12804" width="85.28515625" style="3" customWidth="1"/>
    <col min="12805" max="12805" width="20.28515625" style="3" bestFit="1" customWidth="1"/>
    <col min="12806" max="12806" width="20" style="3" bestFit="1" customWidth="1"/>
    <col min="12807" max="12808" width="20" style="3" customWidth="1"/>
    <col min="12809" max="12809" width="20.28515625" style="3" bestFit="1" customWidth="1"/>
    <col min="12810" max="13059" width="11.42578125" style="3"/>
    <col min="13060" max="13060" width="85.28515625" style="3" customWidth="1"/>
    <col min="13061" max="13061" width="20.28515625" style="3" bestFit="1" customWidth="1"/>
    <col min="13062" max="13062" width="20" style="3" bestFit="1" customWidth="1"/>
    <col min="13063" max="13064" width="20" style="3" customWidth="1"/>
    <col min="13065" max="13065" width="20.28515625" style="3" bestFit="1" customWidth="1"/>
    <col min="13066" max="13315" width="11.42578125" style="3"/>
    <col min="13316" max="13316" width="85.28515625" style="3" customWidth="1"/>
    <col min="13317" max="13317" width="20.28515625" style="3" bestFit="1" customWidth="1"/>
    <col min="13318" max="13318" width="20" style="3" bestFit="1" customWidth="1"/>
    <col min="13319" max="13320" width="20" style="3" customWidth="1"/>
    <col min="13321" max="13321" width="20.28515625" style="3" bestFit="1" customWidth="1"/>
    <col min="13322" max="13571" width="11.42578125" style="3"/>
    <col min="13572" max="13572" width="85.28515625" style="3" customWidth="1"/>
    <col min="13573" max="13573" width="20.28515625" style="3" bestFit="1" customWidth="1"/>
    <col min="13574" max="13574" width="20" style="3" bestFit="1" customWidth="1"/>
    <col min="13575" max="13576" width="20" style="3" customWidth="1"/>
    <col min="13577" max="13577" width="20.28515625" style="3" bestFit="1" customWidth="1"/>
    <col min="13578" max="13827" width="11.42578125" style="3"/>
    <col min="13828" max="13828" width="85.28515625" style="3" customWidth="1"/>
    <col min="13829" max="13829" width="20.28515625" style="3" bestFit="1" customWidth="1"/>
    <col min="13830" max="13830" width="20" style="3" bestFit="1" customWidth="1"/>
    <col min="13831" max="13832" width="20" style="3" customWidth="1"/>
    <col min="13833" max="13833" width="20.28515625" style="3" bestFit="1" customWidth="1"/>
    <col min="13834" max="14083" width="11.42578125" style="3"/>
    <col min="14084" max="14084" width="85.28515625" style="3" customWidth="1"/>
    <col min="14085" max="14085" width="20.28515625" style="3" bestFit="1" customWidth="1"/>
    <col min="14086" max="14086" width="20" style="3" bestFit="1" customWidth="1"/>
    <col min="14087" max="14088" width="20" style="3" customWidth="1"/>
    <col min="14089" max="14089" width="20.28515625" style="3" bestFit="1" customWidth="1"/>
    <col min="14090" max="14339" width="11.42578125" style="3"/>
    <col min="14340" max="14340" width="85.28515625" style="3" customWidth="1"/>
    <col min="14341" max="14341" width="20.28515625" style="3" bestFit="1" customWidth="1"/>
    <col min="14342" max="14342" width="20" style="3" bestFit="1" customWidth="1"/>
    <col min="14343" max="14344" width="20" style="3" customWidth="1"/>
    <col min="14345" max="14345" width="20.28515625" style="3" bestFit="1" customWidth="1"/>
    <col min="14346" max="14595" width="11.42578125" style="3"/>
    <col min="14596" max="14596" width="85.28515625" style="3" customWidth="1"/>
    <col min="14597" max="14597" width="20.28515625" style="3" bestFit="1" customWidth="1"/>
    <col min="14598" max="14598" width="20" style="3" bestFit="1" customWidth="1"/>
    <col min="14599" max="14600" width="20" style="3" customWidth="1"/>
    <col min="14601" max="14601" width="20.28515625" style="3" bestFit="1" customWidth="1"/>
    <col min="14602" max="14851" width="11.42578125" style="3"/>
    <col min="14852" max="14852" width="85.28515625" style="3" customWidth="1"/>
    <col min="14853" max="14853" width="20.28515625" style="3" bestFit="1" customWidth="1"/>
    <col min="14854" max="14854" width="20" style="3" bestFit="1" customWidth="1"/>
    <col min="14855" max="14856" width="20" style="3" customWidth="1"/>
    <col min="14857" max="14857" width="20.28515625" style="3" bestFit="1" customWidth="1"/>
    <col min="14858" max="15107" width="11.42578125" style="3"/>
    <col min="15108" max="15108" width="85.28515625" style="3" customWidth="1"/>
    <col min="15109" max="15109" width="20.28515625" style="3" bestFit="1" customWidth="1"/>
    <col min="15110" max="15110" width="20" style="3" bestFit="1" customWidth="1"/>
    <col min="15111" max="15112" width="20" style="3" customWidth="1"/>
    <col min="15113" max="15113" width="20.28515625" style="3" bestFit="1" customWidth="1"/>
    <col min="15114" max="15363" width="11.42578125" style="3"/>
    <col min="15364" max="15364" width="85.28515625" style="3" customWidth="1"/>
    <col min="15365" max="15365" width="20.28515625" style="3" bestFit="1" customWidth="1"/>
    <col min="15366" max="15366" width="20" style="3" bestFit="1" customWidth="1"/>
    <col min="15367" max="15368" width="20" style="3" customWidth="1"/>
    <col min="15369" max="15369" width="20.28515625" style="3" bestFit="1" customWidth="1"/>
    <col min="15370" max="15619" width="11.42578125" style="3"/>
    <col min="15620" max="15620" width="85.28515625" style="3" customWidth="1"/>
    <col min="15621" max="15621" width="20.28515625" style="3" bestFit="1" customWidth="1"/>
    <col min="15622" max="15622" width="20" style="3" bestFit="1" customWidth="1"/>
    <col min="15623" max="15624" width="20" style="3" customWidth="1"/>
    <col min="15625" max="15625" width="20.28515625" style="3" bestFit="1" customWidth="1"/>
    <col min="15626" max="15875" width="11.42578125" style="3"/>
    <col min="15876" max="15876" width="85.28515625" style="3" customWidth="1"/>
    <col min="15877" max="15877" width="20.28515625" style="3" bestFit="1" customWidth="1"/>
    <col min="15878" max="15878" width="20" style="3" bestFit="1" customWidth="1"/>
    <col min="15879" max="15880" width="20" style="3" customWidth="1"/>
    <col min="15881" max="15881" width="20.28515625" style="3" bestFit="1" customWidth="1"/>
    <col min="15882" max="16131" width="11.42578125" style="3"/>
    <col min="16132" max="16132" width="85.28515625" style="3" customWidth="1"/>
    <col min="16133" max="16133" width="20.28515625" style="3" bestFit="1" customWidth="1"/>
    <col min="16134" max="16134" width="20" style="3" bestFit="1" customWidth="1"/>
    <col min="16135" max="16136" width="20" style="3" customWidth="1"/>
    <col min="16137" max="16137" width="20.28515625" style="3" bestFit="1" customWidth="1"/>
    <col min="16138" max="16384" width="11.42578125" style="3"/>
  </cols>
  <sheetData>
    <row r="1" spans="1:15" s="1" customFormat="1" x14ac:dyDescent="0.25">
      <c r="A1" s="5"/>
      <c r="B1" s="6"/>
      <c r="C1" s="5"/>
      <c r="D1" s="7"/>
      <c r="E1" s="5"/>
      <c r="F1" s="5"/>
      <c r="G1" s="5"/>
      <c r="H1" s="5"/>
      <c r="I1" s="5"/>
      <c r="J1" s="5"/>
      <c r="K1" s="5"/>
      <c r="L1" s="5"/>
      <c r="M1" s="5"/>
    </row>
    <row r="2" spans="1:15" s="1" customFormat="1" ht="51.75" customHeight="1" x14ac:dyDescent="0.25">
      <c r="A2" s="5"/>
      <c r="B2" s="6"/>
      <c r="D2" s="47" t="s">
        <v>53</v>
      </c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5" s="1" customFormat="1" ht="16.5" customHeight="1" x14ac:dyDescent="0.25">
      <c r="A3" s="5"/>
      <c r="B3" s="8"/>
      <c r="C3" s="41"/>
      <c r="D3" s="48" t="s">
        <v>63</v>
      </c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5" s="1" customFormat="1" ht="16.5" customHeight="1" x14ac:dyDescent="0.25">
      <c r="A4" s="5"/>
      <c r="B4" s="6"/>
      <c r="C4" s="41"/>
      <c r="D4" s="41"/>
      <c r="E4" s="41"/>
      <c r="F4" s="41"/>
      <c r="G4" s="41"/>
      <c r="H4" s="41"/>
      <c r="I4" s="41"/>
      <c r="J4" s="41"/>
      <c r="K4" s="41"/>
      <c r="L4" s="5"/>
      <c r="M4" s="5"/>
      <c r="N4" s="5"/>
      <c r="O4" s="5"/>
    </row>
    <row r="5" spans="1:15" s="1" customFormat="1" x14ac:dyDescent="0.25">
      <c r="A5" s="5"/>
      <c r="B5" s="6"/>
      <c r="C5" s="5"/>
      <c r="D5" s="7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s="1" customFormat="1" x14ac:dyDescent="0.25">
      <c r="A6" s="5"/>
      <c r="B6" s="9" t="s">
        <v>64</v>
      </c>
      <c r="C6" s="5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1" customFormat="1" x14ac:dyDescent="0.25">
      <c r="A7" s="5"/>
      <c r="B7" s="6"/>
      <c r="C7" s="5"/>
      <c r="D7" s="7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3">
      <c r="D8" s="44" t="s">
        <v>0</v>
      </c>
      <c r="E8" s="45"/>
      <c r="F8" s="45"/>
      <c r="G8" s="45"/>
      <c r="H8" s="45"/>
      <c r="I8" s="45"/>
      <c r="J8" s="45"/>
      <c r="K8" s="45"/>
      <c r="L8" s="46"/>
      <c r="M8" s="43">
        <v>2024</v>
      </c>
    </row>
    <row r="9" spans="1:15" x14ac:dyDescent="0.3">
      <c r="D9" s="44" t="s">
        <v>1</v>
      </c>
      <c r="E9" s="45"/>
      <c r="F9" s="45"/>
      <c r="G9" s="45"/>
      <c r="H9" s="45"/>
      <c r="I9" s="45"/>
      <c r="J9" s="45"/>
      <c r="K9" s="45"/>
      <c r="L9" s="46"/>
      <c r="M9" s="43" t="s">
        <v>60</v>
      </c>
    </row>
    <row r="10" spans="1:15" x14ac:dyDescent="0.3">
      <c r="D10" s="44" t="s">
        <v>2</v>
      </c>
      <c r="E10" s="45"/>
      <c r="F10" s="45"/>
      <c r="G10" s="45"/>
      <c r="H10" s="45"/>
      <c r="I10" s="45"/>
      <c r="J10" s="45"/>
      <c r="K10" s="45"/>
      <c r="L10" s="45"/>
      <c r="M10" s="46"/>
    </row>
    <row r="11" spans="1:15" ht="82.5" x14ac:dyDescent="0.3">
      <c r="D11" s="11"/>
      <c r="E11" s="12" t="s">
        <v>65</v>
      </c>
      <c r="F11" s="42">
        <v>45657</v>
      </c>
      <c r="G11" s="12" t="s">
        <v>66</v>
      </c>
      <c r="H11" s="12" t="s">
        <v>54</v>
      </c>
      <c r="I11" s="12" t="s">
        <v>67</v>
      </c>
      <c r="J11" s="12" t="s">
        <v>68</v>
      </c>
      <c r="K11" s="2" t="s">
        <v>54</v>
      </c>
      <c r="L11" s="12" t="s">
        <v>69</v>
      </c>
      <c r="M11" s="2" t="s">
        <v>61</v>
      </c>
    </row>
    <row r="12" spans="1:15" x14ac:dyDescent="0.3">
      <c r="D12" s="13" t="s">
        <v>3</v>
      </c>
      <c r="E12" s="14"/>
      <c r="F12" s="15"/>
      <c r="G12" s="15"/>
      <c r="H12" s="15"/>
      <c r="I12" s="15"/>
      <c r="J12" s="14"/>
      <c r="K12" s="4"/>
      <c r="L12" s="14"/>
      <c r="M12" s="4"/>
    </row>
    <row r="13" spans="1:15" x14ac:dyDescent="0.3">
      <c r="D13" s="16" t="s">
        <v>55</v>
      </c>
      <c r="E13" s="17">
        <f>E14+E19</f>
        <v>13846715.755999999</v>
      </c>
      <c r="F13" s="17">
        <f>F14+F19</f>
        <v>18915153.82</v>
      </c>
      <c r="G13" s="17">
        <f>F13-E13</f>
        <v>5068438.0640000012</v>
      </c>
      <c r="H13" s="49">
        <f>(G13/E13)</f>
        <v>0.36603900544457751</v>
      </c>
      <c r="I13" s="17">
        <f>I14+I19</f>
        <v>20191679.385499999</v>
      </c>
      <c r="J13" s="17">
        <f>F13-I13</f>
        <v>-1276525.5654999986</v>
      </c>
      <c r="K13" s="50">
        <f>J13/I13</f>
        <v>-6.3220376132591238E-2</v>
      </c>
      <c r="L13" s="17">
        <f>I13-E13</f>
        <v>6344963.6294999998</v>
      </c>
      <c r="M13" s="50">
        <f>(I13/E13)-1</f>
        <v>0.45822877722832045</v>
      </c>
    </row>
    <row r="14" spans="1:15" x14ac:dyDescent="0.3">
      <c r="D14" s="18" t="s">
        <v>4</v>
      </c>
      <c r="E14" s="19">
        <f>E15+E16</f>
        <v>3943862.1599999997</v>
      </c>
      <c r="F14" s="19">
        <f>F15+F16</f>
        <v>11288069.720000001</v>
      </c>
      <c r="G14" s="19">
        <f t="shared" ref="G14:G59" si="0">F14-E14</f>
        <v>7344207.5600000005</v>
      </c>
      <c r="H14" s="51">
        <f>(G14/E14)</f>
        <v>1.8621866743943203</v>
      </c>
      <c r="I14" s="19">
        <f>I15+I16</f>
        <v>11907702.449999999</v>
      </c>
      <c r="J14" s="19">
        <f t="shared" ref="J14:J56" si="1">F14-I14</f>
        <v>-619632.72999999858</v>
      </c>
      <c r="K14" s="52">
        <f>J14/I14</f>
        <v>-5.2036296053064257E-2</v>
      </c>
      <c r="L14" s="19">
        <f t="shared" ref="L14:L56" si="2">I14-E14</f>
        <v>7963840.2899999991</v>
      </c>
      <c r="M14" s="52">
        <f t="shared" ref="M14:M56" si="3">(I14/E14)-1</f>
        <v>2.0192998555507327</v>
      </c>
    </row>
    <row r="15" spans="1:15" x14ac:dyDescent="0.3">
      <c r="D15" s="20" t="s">
        <v>5</v>
      </c>
      <c r="E15" s="21">
        <v>0</v>
      </c>
      <c r="F15" s="21">
        <v>0</v>
      </c>
      <c r="G15" s="21">
        <v>0</v>
      </c>
      <c r="H15" s="53">
        <v>0</v>
      </c>
      <c r="I15" s="21">
        <v>0</v>
      </c>
      <c r="J15" s="21">
        <v>0</v>
      </c>
      <c r="K15" s="54">
        <v>0</v>
      </c>
      <c r="L15" s="21">
        <v>0</v>
      </c>
      <c r="M15" s="54">
        <v>0</v>
      </c>
    </row>
    <row r="16" spans="1:15" x14ac:dyDescent="0.3">
      <c r="D16" s="20" t="s">
        <v>6</v>
      </c>
      <c r="E16" s="21">
        <f>SUM(E17:E18)</f>
        <v>3943862.1599999997</v>
      </c>
      <c r="F16" s="21">
        <f>SUM(F17:F18)</f>
        <v>11288069.720000001</v>
      </c>
      <c r="G16" s="21">
        <f t="shared" si="0"/>
        <v>7344207.5600000005</v>
      </c>
      <c r="H16" s="56">
        <f t="shared" ref="H16:H69" si="4">(G16/E16)</f>
        <v>1.8621866743943203</v>
      </c>
      <c r="I16" s="21">
        <f>SUM(I17:I18)</f>
        <v>11907702.449999999</v>
      </c>
      <c r="J16" s="21">
        <f t="shared" si="1"/>
        <v>-619632.72999999858</v>
      </c>
      <c r="K16" s="54">
        <f t="shared" ref="K16:K30" si="5">J16/I16</f>
        <v>-5.2036296053064257E-2</v>
      </c>
      <c r="L16" s="21">
        <f t="shared" si="2"/>
        <v>7963840.2899999991</v>
      </c>
      <c r="M16" s="54">
        <f>(I16/E16)-1</f>
        <v>2.0192998555507327</v>
      </c>
    </row>
    <row r="17" spans="4:13" x14ac:dyDescent="0.3">
      <c r="D17" s="20" t="s">
        <v>7</v>
      </c>
      <c r="E17" s="21">
        <v>3324462.1599999997</v>
      </c>
      <c r="F17" s="21">
        <v>10690314.18</v>
      </c>
      <c r="G17" s="22">
        <f t="shared" si="0"/>
        <v>7365852.0199999996</v>
      </c>
      <c r="H17" s="57">
        <f t="shared" si="4"/>
        <v>2.2156522365109428</v>
      </c>
      <c r="I17" s="22">
        <v>11216687.959999999</v>
      </c>
      <c r="J17" s="22">
        <f t="shared" si="1"/>
        <v>-526373.77999999933</v>
      </c>
      <c r="K17" s="55">
        <f t="shared" si="5"/>
        <v>-4.692773676838554E-2</v>
      </c>
      <c r="L17" s="22">
        <f t="shared" si="2"/>
        <v>7892225.7999999989</v>
      </c>
      <c r="M17" s="55">
        <f t="shared" si="3"/>
        <v>2.3739857517283336</v>
      </c>
    </row>
    <row r="18" spans="4:13" x14ac:dyDescent="0.3">
      <c r="D18" s="20" t="s">
        <v>8</v>
      </c>
      <c r="E18" s="21">
        <v>619400</v>
      </c>
      <c r="F18" s="21">
        <v>597755.5400000005</v>
      </c>
      <c r="G18" s="22">
        <f t="shared" si="0"/>
        <v>-21644.459999999497</v>
      </c>
      <c r="H18" s="57">
        <f t="shared" si="4"/>
        <v>-3.4944236357764766E-2</v>
      </c>
      <c r="I18" s="22">
        <v>691014.49</v>
      </c>
      <c r="J18" s="22">
        <f t="shared" si="1"/>
        <v>-93258.949999999488</v>
      </c>
      <c r="K18" s="55">
        <f t="shared" si="5"/>
        <v>-0.1349594709656515</v>
      </c>
      <c r="L18" s="22">
        <f t="shared" si="2"/>
        <v>71614.489999999991</v>
      </c>
      <c r="M18" s="55">
        <f t="shared" si="3"/>
        <v>0.1156191314175008</v>
      </c>
    </row>
    <row r="19" spans="4:13" x14ac:dyDescent="0.3">
      <c r="D19" s="25" t="s">
        <v>9</v>
      </c>
      <c r="E19" s="24">
        <f>E20+E21</f>
        <v>9902853.595999999</v>
      </c>
      <c r="F19" s="24">
        <f>F20+F21</f>
        <v>7627084.0999999996</v>
      </c>
      <c r="G19" s="24">
        <f t="shared" si="0"/>
        <v>-2275769.4959999993</v>
      </c>
      <c r="H19" s="61">
        <f t="shared" si="4"/>
        <v>-0.22980946592194773</v>
      </c>
      <c r="I19" s="24">
        <f>I20+I21</f>
        <v>8283976.9355000006</v>
      </c>
      <c r="J19" s="24">
        <f t="shared" si="1"/>
        <v>-656892.83550000098</v>
      </c>
      <c r="K19" s="59">
        <f t="shared" si="5"/>
        <v>-7.9296796769793579E-2</v>
      </c>
      <c r="L19" s="24">
        <f t="shared" si="2"/>
        <v>-1618876.6604999984</v>
      </c>
      <c r="M19" s="59">
        <f t="shared" si="3"/>
        <v>-0.16347577441252914</v>
      </c>
    </row>
    <row r="20" spans="4:13" x14ac:dyDescent="0.3">
      <c r="D20" s="20" t="s">
        <v>10</v>
      </c>
      <c r="E20" s="21">
        <v>1114819.916</v>
      </c>
      <c r="F20" s="21">
        <v>1432673.15</v>
      </c>
      <c r="G20" s="22">
        <f t="shared" si="0"/>
        <v>317853.23399999994</v>
      </c>
      <c r="H20" s="57">
        <f t="shared" si="4"/>
        <v>0.28511621423168038</v>
      </c>
      <c r="I20" s="22">
        <v>1222372.8800000001</v>
      </c>
      <c r="J20" s="22">
        <f>F20-I20</f>
        <v>210300.26999999979</v>
      </c>
      <c r="K20" s="55">
        <f t="shared" si="5"/>
        <v>0.1720426503572296</v>
      </c>
      <c r="L20" s="22">
        <f t="shared" si="2"/>
        <v>107552.96400000015</v>
      </c>
      <c r="M20" s="55">
        <f t="shared" si="3"/>
        <v>9.6475639209876007E-2</v>
      </c>
    </row>
    <row r="21" spans="4:13" x14ac:dyDescent="0.3">
      <c r="D21" s="20" t="s">
        <v>11</v>
      </c>
      <c r="E21" s="22">
        <f>SUM(E22:E26)</f>
        <v>8788033.6799999997</v>
      </c>
      <c r="F21" s="22">
        <f>SUM(F22:F26)</f>
        <v>6194410.9499999993</v>
      </c>
      <c r="G21" s="22">
        <f t="shared" si="0"/>
        <v>-2593622.7300000004</v>
      </c>
      <c r="H21" s="57">
        <f t="shared" si="4"/>
        <v>-0.29513117774032022</v>
      </c>
      <c r="I21" s="22">
        <f>SUM(I22:I26)</f>
        <v>7061604.0555000007</v>
      </c>
      <c r="J21" s="22">
        <f>F21-I21</f>
        <v>-867193.10550000146</v>
      </c>
      <c r="K21" s="55">
        <f t="shared" si="5"/>
        <v>-0.12280398315798795</v>
      </c>
      <c r="L21" s="22">
        <f t="shared" si="2"/>
        <v>-1726429.624499999</v>
      </c>
      <c r="M21" s="55">
        <f t="shared" si="3"/>
        <v>-0.19645232225600651</v>
      </c>
    </row>
    <row r="22" spans="4:13" x14ac:dyDescent="0.3">
      <c r="D22" s="20" t="s">
        <v>12</v>
      </c>
      <c r="E22" s="21">
        <v>0</v>
      </c>
      <c r="F22" s="37">
        <v>152084.6</v>
      </c>
      <c r="G22" s="22">
        <f>F23-E22</f>
        <v>2332867.59</v>
      </c>
      <c r="H22" s="57"/>
      <c r="I22" s="22">
        <v>151346.1655</v>
      </c>
      <c r="J22" s="22">
        <f>F23-I22</f>
        <v>2181521.4244999997</v>
      </c>
      <c r="K22" s="55">
        <f t="shared" si="5"/>
        <v>14.414117578023474</v>
      </c>
      <c r="L22" s="22">
        <f t="shared" si="2"/>
        <v>151346.1655</v>
      </c>
      <c r="M22" s="55"/>
    </row>
    <row r="23" spans="4:13" x14ac:dyDescent="0.3">
      <c r="D23" s="20" t="s">
        <v>13</v>
      </c>
      <c r="E23" s="37">
        <v>2245290</v>
      </c>
      <c r="F23" s="22">
        <v>2332867.59</v>
      </c>
      <c r="G23" s="22">
        <f>F24-E23</f>
        <v>-2154834.88</v>
      </c>
      <c r="H23" s="57">
        <f t="shared" si="4"/>
        <v>-0.95971339114323762</v>
      </c>
      <c r="I23" s="22">
        <v>2350863.33</v>
      </c>
      <c r="J23" s="22">
        <f>F24-I23</f>
        <v>-2260408.21</v>
      </c>
      <c r="K23" s="55">
        <f t="shared" si="5"/>
        <v>-0.96152259519059324</v>
      </c>
      <c r="L23" s="22">
        <f t="shared" si="2"/>
        <v>105573.33000000007</v>
      </c>
      <c r="M23" s="55">
        <f t="shared" si="3"/>
        <v>4.7019908341461525E-2</v>
      </c>
    </row>
    <row r="24" spans="4:13" x14ac:dyDescent="0.3">
      <c r="D24" s="20" t="s">
        <v>14</v>
      </c>
      <c r="E24" s="21">
        <v>0</v>
      </c>
      <c r="F24" s="22">
        <v>90455.12</v>
      </c>
      <c r="G24" s="22">
        <f t="shared" si="0"/>
        <v>90455.12</v>
      </c>
      <c r="H24" s="57"/>
      <c r="I24" s="22">
        <v>146500</v>
      </c>
      <c r="J24" s="22">
        <f t="shared" si="1"/>
        <v>-56044.880000000005</v>
      </c>
      <c r="K24" s="55">
        <f t="shared" si="5"/>
        <v>-0.38255890784982938</v>
      </c>
      <c r="L24" s="22">
        <f t="shared" si="2"/>
        <v>146500</v>
      </c>
      <c r="M24" s="55"/>
    </row>
    <row r="25" spans="4:13" x14ac:dyDescent="0.3">
      <c r="D25" s="20" t="s">
        <v>15</v>
      </c>
      <c r="E25" s="21">
        <v>3167506.01</v>
      </c>
      <c r="F25" s="22">
        <v>311879.88</v>
      </c>
      <c r="G25" s="22">
        <f t="shared" si="0"/>
        <v>-2855626.13</v>
      </c>
      <c r="H25" s="57">
        <f t="shared" si="4"/>
        <v>-0.90153771484083156</v>
      </c>
      <c r="I25" s="22">
        <v>1129710.23</v>
      </c>
      <c r="J25" s="22">
        <f t="shared" si="1"/>
        <v>-817830.35</v>
      </c>
      <c r="K25" s="55">
        <f t="shared" si="5"/>
        <v>-0.72392931238659319</v>
      </c>
      <c r="L25" s="22">
        <f t="shared" si="2"/>
        <v>-2037795.7799999998</v>
      </c>
      <c r="M25" s="55">
        <f t="shared" si="3"/>
        <v>-0.6433439348075618</v>
      </c>
    </row>
    <row r="26" spans="4:13" x14ac:dyDescent="0.3">
      <c r="D26" s="20" t="s">
        <v>16</v>
      </c>
      <c r="E26" s="37">
        <v>3375237.67</v>
      </c>
      <c r="F26" s="26">
        <v>3307123.76</v>
      </c>
      <c r="G26" s="22">
        <f t="shared" si="0"/>
        <v>-68113.910000000149</v>
      </c>
      <c r="H26" s="57">
        <f t="shared" si="4"/>
        <v>-2.0180478135040533E-2</v>
      </c>
      <c r="I26" s="27">
        <v>3283184.33</v>
      </c>
      <c r="J26" s="22">
        <f>F26-I26</f>
        <v>23939.429999999702</v>
      </c>
      <c r="K26" s="55">
        <f t="shared" si="5"/>
        <v>7.2915278564331179E-3</v>
      </c>
      <c r="L26" s="22">
        <f t="shared" si="2"/>
        <v>-92053.339999999851</v>
      </c>
      <c r="M26" s="62">
        <f t="shared" si="3"/>
        <v>-2.7273143108763609E-2</v>
      </c>
    </row>
    <row r="27" spans="4:13" x14ac:dyDescent="0.3">
      <c r="D27" s="16" t="s">
        <v>56</v>
      </c>
      <c r="E27" s="17">
        <f>E28+E32</f>
        <v>-15474311.895826001</v>
      </c>
      <c r="F27" s="17">
        <f>F28+F32</f>
        <v>-20428209.289999999</v>
      </c>
      <c r="G27" s="17">
        <f t="shared" si="0"/>
        <v>-4953897.3941739984</v>
      </c>
      <c r="H27" s="50">
        <f t="shared" si="4"/>
        <v>0.32013684534239284</v>
      </c>
      <c r="I27" s="17">
        <f>I28+I32</f>
        <v>-21535310.210000001</v>
      </c>
      <c r="J27" s="17">
        <f t="shared" si="1"/>
        <v>1107100.9200000018</v>
      </c>
      <c r="K27" s="50">
        <f t="shared" si="5"/>
        <v>-5.140863582665809E-2</v>
      </c>
      <c r="L27" s="17">
        <f t="shared" si="2"/>
        <v>-6060998.3141740002</v>
      </c>
      <c r="M27" s="50">
        <f t="shared" si="3"/>
        <v>0.39168128153141835</v>
      </c>
    </row>
    <row r="28" spans="4:13" x14ac:dyDescent="0.3">
      <c r="D28" s="25" t="s">
        <v>17</v>
      </c>
      <c r="E28" s="28">
        <f>SUM(E29:E31)</f>
        <v>-11706654.690000001</v>
      </c>
      <c r="F28" s="28">
        <f>SUM(F29:F31)</f>
        <v>-11673549.66</v>
      </c>
      <c r="G28" s="28">
        <f t="shared" si="0"/>
        <v>33105.030000001192</v>
      </c>
      <c r="H28" s="63">
        <f t="shared" si="4"/>
        <v>-2.8278813099595398E-3</v>
      </c>
      <c r="I28" s="28">
        <f>SUM(I29:I31)</f>
        <v>-11652475.699999999</v>
      </c>
      <c r="J28" s="28">
        <f t="shared" si="1"/>
        <v>-21073.960000000894</v>
      </c>
      <c r="K28" s="64">
        <f t="shared" si="5"/>
        <v>1.8085392789105662E-3</v>
      </c>
      <c r="L28" s="28">
        <f t="shared" si="2"/>
        <v>54178.990000002086</v>
      </c>
      <c r="M28" s="64">
        <f t="shared" si="3"/>
        <v>-4.6280505776157277E-3</v>
      </c>
    </row>
    <row r="29" spans="4:13" x14ac:dyDescent="0.3">
      <c r="D29" s="20" t="s">
        <v>18</v>
      </c>
      <c r="E29" s="21">
        <v>-8881644.8200000003</v>
      </c>
      <c r="F29" s="22">
        <v>-8933520.6699999999</v>
      </c>
      <c r="G29" s="22">
        <f t="shared" si="0"/>
        <v>-51875.849999999627</v>
      </c>
      <c r="H29" s="57">
        <f t="shared" si="4"/>
        <v>5.8407931246230163E-3</v>
      </c>
      <c r="I29" s="22">
        <v>-8923208.4100000001</v>
      </c>
      <c r="J29" s="22">
        <f t="shared" si="1"/>
        <v>-10312.259999999776</v>
      </c>
      <c r="K29" s="55">
        <f t="shared" si="5"/>
        <v>1.1556672808900332E-3</v>
      </c>
      <c r="L29" s="22">
        <f t="shared" si="2"/>
        <v>-41563.589999999851</v>
      </c>
      <c r="M29" s="55">
        <f t="shared" si="3"/>
        <v>4.6797176471644608E-3</v>
      </c>
    </row>
    <row r="30" spans="4:13" x14ac:dyDescent="0.3">
      <c r="D30" s="20" t="s">
        <v>19</v>
      </c>
      <c r="E30" s="21">
        <v>-2825009.87</v>
      </c>
      <c r="F30" s="22">
        <v>-2740028.99</v>
      </c>
      <c r="G30" s="22">
        <f t="shared" si="0"/>
        <v>84980.879999999888</v>
      </c>
      <c r="H30" s="57">
        <f t="shared" si="4"/>
        <v>-3.008162233429644E-2</v>
      </c>
      <c r="I30" s="22">
        <v>-2729267.29</v>
      </c>
      <c r="J30" s="22">
        <f t="shared" si="1"/>
        <v>-10761.700000000186</v>
      </c>
      <c r="K30" s="55">
        <f t="shared" si="5"/>
        <v>3.9430729410164095E-3</v>
      </c>
      <c r="L30" s="22">
        <f t="shared" si="2"/>
        <v>95742.580000000075</v>
      </c>
      <c r="M30" s="55">
        <f t="shared" si="3"/>
        <v>-3.3891060352295388E-2</v>
      </c>
    </row>
    <row r="31" spans="4:13" x14ac:dyDescent="0.3">
      <c r="D31" s="20" t="s">
        <v>20</v>
      </c>
      <c r="E31" s="21">
        <v>0</v>
      </c>
      <c r="F31" s="22">
        <v>0</v>
      </c>
      <c r="G31" s="22">
        <f t="shared" si="0"/>
        <v>0</v>
      </c>
      <c r="H31" s="60"/>
      <c r="I31" s="22">
        <v>0</v>
      </c>
      <c r="J31" s="22">
        <f t="shared" si="1"/>
        <v>0</v>
      </c>
      <c r="K31" s="55"/>
      <c r="L31" s="22">
        <f t="shared" si="2"/>
        <v>0</v>
      </c>
      <c r="M31" s="55" t="s">
        <v>62</v>
      </c>
    </row>
    <row r="32" spans="4:13" x14ac:dyDescent="0.3">
      <c r="D32" s="25" t="s">
        <v>21</v>
      </c>
      <c r="E32" s="24">
        <f>SUM(E33:E36)</f>
        <v>-3767657.2058259998</v>
      </c>
      <c r="F32" s="24">
        <f>SUM(F33:F36)</f>
        <v>-8754659.629999999</v>
      </c>
      <c r="G32" s="24">
        <f t="shared" si="0"/>
        <v>-4987002.4241739996</v>
      </c>
      <c r="H32" s="63">
        <f t="shared" si="4"/>
        <v>1.3236348615958222</v>
      </c>
      <c r="I32" s="24">
        <f>SUM(I33:I36)</f>
        <v>-9882834.5099999998</v>
      </c>
      <c r="J32" s="24">
        <f t="shared" si="1"/>
        <v>1128174.8800000008</v>
      </c>
      <c r="K32" s="59">
        <f>J32/I32</f>
        <v>-0.11415499054025957</v>
      </c>
      <c r="L32" s="24">
        <f t="shared" si="2"/>
        <v>-6115177.3041740004</v>
      </c>
      <c r="M32" s="59">
        <f t="shared" si="3"/>
        <v>1.6230715720947186</v>
      </c>
    </row>
    <row r="33" spans="4:13" x14ac:dyDescent="0.3">
      <c r="D33" s="20" t="s">
        <v>22</v>
      </c>
      <c r="E33" s="21">
        <v>-3698496.5115259998</v>
      </c>
      <c r="F33" s="22">
        <v>-8679359.2599999998</v>
      </c>
      <c r="G33" s="22">
        <f t="shared" si="0"/>
        <v>-4980862.748474</v>
      </c>
      <c r="H33" s="57">
        <f t="shared" si="4"/>
        <v>1.3467263610906843</v>
      </c>
      <c r="I33" s="22">
        <v>-9800561.1899999995</v>
      </c>
      <c r="J33" s="22">
        <f t="shared" si="1"/>
        <v>1121201.9299999997</v>
      </c>
      <c r="K33" s="55">
        <f>J33/I33</f>
        <v>-0.11440180906620101</v>
      </c>
      <c r="L33" s="22">
        <f t="shared" si="2"/>
        <v>-6102064.6784739997</v>
      </c>
      <c r="M33" s="55">
        <f t="shared" si="3"/>
        <v>1.6498770945051637</v>
      </c>
    </row>
    <row r="34" spans="4:13" x14ac:dyDescent="0.3">
      <c r="D34" s="20" t="s">
        <v>23</v>
      </c>
      <c r="E34" s="21">
        <v>-69110.694299999988</v>
      </c>
      <c r="F34" s="22">
        <v>-75300.350000000006</v>
      </c>
      <c r="G34" s="22">
        <f t="shared" si="0"/>
        <v>-6189.6557000000175</v>
      </c>
      <c r="H34" s="57">
        <f t="shared" si="4"/>
        <v>8.9561474713762482E-2</v>
      </c>
      <c r="I34" s="22">
        <v>-82273.31</v>
      </c>
      <c r="J34" s="22">
        <f t="shared" si="1"/>
        <v>6972.9599999999919</v>
      </c>
      <c r="K34" s="55">
        <f>J34/I34</f>
        <v>-8.4753609645703956E-2</v>
      </c>
      <c r="L34" s="22">
        <f t="shared" si="2"/>
        <v>-13162.615700000009</v>
      </c>
      <c r="M34" s="55">
        <f t="shared" si="3"/>
        <v>0.19045700283176026</v>
      </c>
    </row>
    <row r="35" spans="4:13" x14ac:dyDescent="0.3">
      <c r="D35" s="20" t="s">
        <v>24</v>
      </c>
      <c r="E35" s="21">
        <v>0</v>
      </c>
      <c r="F35" s="22">
        <v>0</v>
      </c>
      <c r="G35" s="22">
        <f t="shared" si="0"/>
        <v>0</v>
      </c>
      <c r="H35" s="57"/>
      <c r="I35" s="22">
        <v>0</v>
      </c>
      <c r="J35" s="22">
        <f t="shared" si="1"/>
        <v>0</v>
      </c>
      <c r="K35" s="55"/>
      <c r="L35" s="22">
        <f t="shared" si="2"/>
        <v>0</v>
      </c>
      <c r="M35" s="55"/>
    </row>
    <row r="36" spans="4:13" x14ac:dyDescent="0.3">
      <c r="D36" s="20" t="s">
        <v>25</v>
      </c>
      <c r="E36" s="21">
        <v>-50</v>
      </c>
      <c r="F36" s="22">
        <v>-0.02</v>
      </c>
      <c r="G36" s="22">
        <f t="shared" si="0"/>
        <v>49.98</v>
      </c>
      <c r="H36" s="57">
        <f t="shared" si="4"/>
        <v>-0.99959999999999993</v>
      </c>
      <c r="I36" s="22">
        <v>-0.01</v>
      </c>
      <c r="J36" s="22">
        <f t="shared" si="1"/>
        <v>-0.01</v>
      </c>
      <c r="K36" s="55"/>
      <c r="L36" s="22">
        <f t="shared" si="2"/>
        <v>49.99</v>
      </c>
      <c r="M36" s="55">
        <f t="shared" si="3"/>
        <v>-0.99980000000000002</v>
      </c>
    </row>
    <row r="37" spans="4:13" x14ac:dyDescent="0.3">
      <c r="D37" s="25" t="s">
        <v>26</v>
      </c>
      <c r="E37" s="23">
        <v>-2614947.6119999997</v>
      </c>
      <c r="F37" s="24">
        <v>-4252273.58</v>
      </c>
      <c r="G37" s="24">
        <f t="shared" si="0"/>
        <v>-1637325.9680000003</v>
      </c>
      <c r="H37" s="61">
        <f t="shared" si="4"/>
        <v>0.62614102113797931</v>
      </c>
      <c r="I37" s="23">
        <v>-4254147.08</v>
      </c>
      <c r="J37" s="23">
        <f t="shared" si="1"/>
        <v>1873.5</v>
      </c>
      <c r="K37" s="59">
        <f>J37/I37</f>
        <v>-4.4039380039488429E-4</v>
      </c>
      <c r="L37" s="23">
        <f t="shared" si="2"/>
        <v>-1639199.4680000003</v>
      </c>
      <c r="M37" s="59">
        <f t="shared" si="3"/>
        <v>0.62685747908589473</v>
      </c>
    </row>
    <row r="38" spans="4:13" x14ac:dyDescent="0.3">
      <c r="D38" s="29" t="s">
        <v>27</v>
      </c>
      <c r="E38" s="23">
        <v>2642927.5514483997</v>
      </c>
      <c r="F38" s="24">
        <v>4745729.07</v>
      </c>
      <c r="G38" s="24">
        <f t="shared" si="0"/>
        <v>2102801.5185516006</v>
      </c>
      <c r="H38" s="61">
        <f t="shared" si="4"/>
        <v>0.79563343210040149</v>
      </c>
      <c r="I38" s="23">
        <v>4619468.26</v>
      </c>
      <c r="J38" s="23">
        <f t="shared" si="1"/>
        <v>126260.81000000052</v>
      </c>
      <c r="K38" s="59">
        <f>J38/I38</f>
        <v>2.7332325474187916E-2</v>
      </c>
      <c r="L38" s="23">
        <f t="shared" si="2"/>
        <v>1976540.7085516001</v>
      </c>
      <c r="M38" s="59">
        <f t="shared" si="3"/>
        <v>0.74786034428692516</v>
      </c>
    </row>
    <row r="39" spans="4:13" x14ac:dyDescent="0.3">
      <c r="D39" s="25" t="s">
        <v>28</v>
      </c>
      <c r="E39" s="23">
        <v>0</v>
      </c>
      <c r="F39" s="24">
        <v>565.26</v>
      </c>
      <c r="G39" s="24">
        <f t="shared" si="0"/>
        <v>565.26</v>
      </c>
      <c r="H39" s="58"/>
      <c r="I39" s="24">
        <v>565.26</v>
      </c>
      <c r="J39" s="24">
        <f t="shared" si="1"/>
        <v>0</v>
      </c>
      <c r="K39" s="59"/>
      <c r="L39" s="24">
        <f t="shared" si="2"/>
        <v>565.26</v>
      </c>
      <c r="M39" s="59" t="s">
        <v>62</v>
      </c>
    </row>
    <row r="40" spans="4:13" x14ac:dyDescent="0.3">
      <c r="D40" s="25" t="s">
        <v>29</v>
      </c>
      <c r="E40" s="24">
        <f>SUM(E41:E42)</f>
        <v>0</v>
      </c>
      <c r="F40" s="24">
        <f>SUM(F41:F42)</f>
        <v>0</v>
      </c>
      <c r="G40" s="24">
        <f t="shared" si="0"/>
        <v>0</v>
      </c>
      <c r="H40" s="58"/>
      <c r="I40" s="24">
        <f>SUM(I41:I42)</f>
        <v>0</v>
      </c>
      <c r="J40" s="24">
        <f t="shared" si="1"/>
        <v>0</v>
      </c>
      <c r="K40" s="59"/>
      <c r="L40" s="24">
        <f t="shared" si="2"/>
        <v>0</v>
      </c>
      <c r="M40" s="59" t="s">
        <v>62</v>
      </c>
    </row>
    <row r="41" spans="4:13" x14ac:dyDescent="0.3">
      <c r="D41" s="20" t="s">
        <v>30</v>
      </c>
      <c r="E41" s="21">
        <v>0</v>
      </c>
      <c r="F41" s="22">
        <v>0</v>
      </c>
      <c r="G41" s="22">
        <f t="shared" si="0"/>
        <v>0</v>
      </c>
      <c r="H41" s="60"/>
      <c r="I41" s="22">
        <v>0</v>
      </c>
      <c r="J41" s="22">
        <f t="shared" si="1"/>
        <v>0</v>
      </c>
      <c r="K41" s="55"/>
      <c r="L41" s="22">
        <f t="shared" si="2"/>
        <v>0</v>
      </c>
      <c r="M41" s="55" t="s">
        <v>62</v>
      </c>
    </row>
    <row r="42" spans="4:13" x14ac:dyDescent="0.3">
      <c r="D42" s="20" t="s">
        <v>31</v>
      </c>
      <c r="E42" s="21">
        <v>0</v>
      </c>
      <c r="F42" s="22">
        <v>0</v>
      </c>
      <c r="G42" s="22">
        <f t="shared" si="0"/>
        <v>0</v>
      </c>
      <c r="H42" s="65"/>
      <c r="I42" s="22">
        <v>0</v>
      </c>
      <c r="J42" s="22">
        <f t="shared" si="1"/>
        <v>0</v>
      </c>
      <c r="K42" s="55"/>
      <c r="L42" s="22">
        <f t="shared" si="2"/>
        <v>0</v>
      </c>
      <c r="M42" s="55" t="s">
        <v>62</v>
      </c>
    </row>
    <row r="43" spans="4:13" x14ac:dyDescent="0.3">
      <c r="D43" s="25" t="s">
        <v>32</v>
      </c>
      <c r="E43" s="23">
        <v>0</v>
      </c>
      <c r="F43" s="22">
        <v>-956.64</v>
      </c>
      <c r="G43" s="24">
        <f t="shared" si="0"/>
        <v>-956.64</v>
      </c>
      <c r="H43" s="61"/>
      <c r="I43" s="24">
        <v>-956.64</v>
      </c>
      <c r="J43" s="24">
        <f t="shared" si="1"/>
        <v>0</v>
      </c>
      <c r="K43" s="59"/>
      <c r="L43" s="24">
        <f t="shared" si="2"/>
        <v>-956.64</v>
      </c>
      <c r="M43" s="59" t="s">
        <v>62</v>
      </c>
    </row>
    <row r="44" spans="4:13" x14ac:dyDescent="0.3">
      <c r="D44" s="25" t="s">
        <v>33</v>
      </c>
      <c r="E44" s="24">
        <v>-1599616.2003776017</v>
      </c>
      <c r="F44" s="24">
        <v>-1019991.3599999986</v>
      </c>
      <c r="G44" s="24">
        <v>579624.84037760308</v>
      </c>
      <c r="H44" s="61">
        <v>-0.36235244444309717</v>
      </c>
      <c r="I44" s="24">
        <v>-978701.02450000041</v>
      </c>
      <c r="J44" s="24">
        <v>-41290.335499998182</v>
      </c>
      <c r="K44" s="59">
        <v>4.2188916192350594E-2</v>
      </c>
      <c r="L44" s="24">
        <v>620915.17587760126</v>
      </c>
      <c r="M44" s="59">
        <v>-0.38816509593428061</v>
      </c>
    </row>
    <row r="45" spans="4:13" x14ac:dyDescent="0.3">
      <c r="D45" s="25" t="s">
        <v>34</v>
      </c>
      <c r="E45" s="24">
        <f>E46+E49</f>
        <v>803945</v>
      </c>
      <c r="F45" s="24">
        <f>F46+F49</f>
        <v>206407.16999999998</v>
      </c>
      <c r="G45" s="24">
        <f t="shared" si="0"/>
        <v>-597537.83000000007</v>
      </c>
      <c r="H45" s="61">
        <f t="shared" si="4"/>
        <v>-0.74325710092108299</v>
      </c>
      <c r="I45" s="24">
        <f>I46+I49</f>
        <v>164798.45000000001</v>
      </c>
      <c r="J45" s="24">
        <f t="shared" si="1"/>
        <v>41608.719999999972</v>
      </c>
      <c r="K45" s="59">
        <f>J45/I45</f>
        <v>0.25248247177082045</v>
      </c>
      <c r="L45" s="24">
        <f t="shared" si="2"/>
        <v>-639146.55000000005</v>
      </c>
      <c r="M45" s="59">
        <f t="shared" si="3"/>
        <v>-0.79501278072504955</v>
      </c>
    </row>
    <row r="46" spans="4:13" x14ac:dyDescent="0.3">
      <c r="D46" s="20" t="s">
        <v>35</v>
      </c>
      <c r="E46" s="22">
        <f>SUM(E47:E48)</f>
        <v>803945</v>
      </c>
      <c r="F46" s="22">
        <f>SUM(F47:F48)</f>
        <v>168053.25</v>
      </c>
      <c r="G46" s="22">
        <f t="shared" si="0"/>
        <v>-635891.75</v>
      </c>
      <c r="H46" s="57">
        <f t="shared" si="4"/>
        <v>-0.79096424506651575</v>
      </c>
      <c r="I46" s="22">
        <f>SUM(I47:I48)</f>
        <v>135218.25</v>
      </c>
      <c r="J46" s="22">
        <f t="shared" si="1"/>
        <v>32835</v>
      </c>
      <c r="K46" s="55">
        <f>J46/I46</f>
        <v>0.2428296476252281</v>
      </c>
      <c r="L46" s="22">
        <f t="shared" si="2"/>
        <v>-668726.75</v>
      </c>
      <c r="M46" s="55">
        <f t="shared" si="3"/>
        <v>-0.8318065912469137</v>
      </c>
    </row>
    <row r="47" spans="4:13" x14ac:dyDescent="0.3">
      <c r="D47" s="30" t="s">
        <v>36</v>
      </c>
      <c r="E47" s="21">
        <v>0</v>
      </c>
      <c r="F47" s="22">
        <v>32835</v>
      </c>
      <c r="G47" s="22">
        <f t="shared" si="0"/>
        <v>32835</v>
      </c>
      <c r="H47" s="60"/>
      <c r="I47" s="22">
        <v>0</v>
      </c>
      <c r="J47" s="22">
        <f t="shared" si="1"/>
        <v>32835</v>
      </c>
      <c r="K47" s="55"/>
      <c r="L47" s="22">
        <f t="shared" si="2"/>
        <v>0</v>
      </c>
      <c r="M47" s="55" t="s">
        <v>62</v>
      </c>
    </row>
    <row r="48" spans="4:13" x14ac:dyDescent="0.3">
      <c r="D48" s="30" t="s">
        <v>37</v>
      </c>
      <c r="E48" s="21">
        <v>803945</v>
      </c>
      <c r="F48" s="22">
        <v>135218.25</v>
      </c>
      <c r="G48" s="22">
        <f t="shared" si="0"/>
        <v>-668726.75</v>
      </c>
      <c r="H48" s="57">
        <f t="shared" si="4"/>
        <v>-0.8318065912469137</v>
      </c>
      <c r="I48" s="22">
        <v>135218.25</v>
      </c>
      <c r="J48" s="22">
        <f t="shared" si="1"/>
        <v>0</v>
      </c>
      <c r="K48" s="55">
        <f>J48/I48</f>
        <v>0</v>
      </c>
      <c r="L48" s="22">
        <f t="shared" si="2"/>
        <v>-668726.75</v>
      </c>
      <c r="M48" s="55">
        <f t="shared" si="3"/>
        <v>-0.8318065912469137</v>
      </c>
    </row>
    <row r="49" spans="4:13" x14ac:dyDescent="0.3">
      <c r="D49" s="20" t="s">
        <v>38</v>
      </c>
      <c r="E49" s="22">
        <f>SUM(E50:E51)</f>
        <v>0</v>
      </c>
      <c r="F49" s="22">
        <f>SUM(F50:F51)</f>
        <v>38353.919999999998</v>
      </c>
      <c r="G49" s="22">
        <f t="shared" si="0"/>
        <v>38353.919999999998</v>
      </c>
      <c r="H49" s="57"/>
      <c r="I49" s="22">
        <f>SUM(I50:I51)</f>
        <v>29580.2</v>
      </c>
      <c r="J49" s="22">
        <f t="shared" si="1"/>
        <v>8773.7199999999975</v>
      </c>
      <c r="K49" s="55"/>
      <c r="L49" s="22">
        <f t="shared" si="2"/>
        <v>29580.2</v>
      </c>
      <c r="M49" s="55"/>
    </row>
    <row r="50" spans="4:13" x14ac:dyDescent="0.3">
      <c r="D50" s="30" t="s">
        <v>39</v>
      </c>
      <c r="E50" s="21">
        <v>0</v>
      </c>
      <c r="F50" s="22">
        <v>0</v>
      </c>
      <c r="G50" s="22">
        <f t="shared" si="0"/>
        <v>0</v>
      </c>
      <c r="H50" s="60"/>
      <c r="I50" s="22">
        <v>0</v>
      </c>
      <c r="J50" s="22">
        <f t="shared" si="1"/>
        <v>0</v>
      </c>
      <c r="K50" s="55"/>
      <c r="L50" s="22">
        <f t="shared" si="2"/>
        <v>0</v>
      </c>
      <c r="M50" s="55"/>
    </row>
    <row r="51" spans="4:13" x14ac:dyDescent="0.3">
      <c r="D51" s="30" t="s">
        <v>40</v>
      </c>
      <c r="E51" s="21">
        <v>0</v>
      </c>
      <c r="F51" s="22">
        <v>38353.919999999998</v>
      </c>
      <c r="G51" s="22">
        <f t="shared" si="0"/>
        <v>38353.919999999998</v>
      </c>
      <c r="H51" s="57"/>
      <c r="I51" s="21">
        <v>29580.2</v>
      </c>
      <c r="J51" s="22">
        <f t="shared" si="1"/>
        <v>8773.7199999999975</v>
      </c>
      <c r="K51" s="55"/>
      <c r="L51" s="22">
        <f t="shared" si="2"/>
        <v>29580.2</v>
      </c>
      <c r="M51" s="55"/>
    </row>
    <row r="52" spans="4:13" x14ac:dyDescent="0.3">
      <c r="D52" s="25" t="s">
        <v>41</v>
      </c>
      <c r="E52" s="24">
        <f>SUM(E53:E55)</f>
        <v>-2178.8000000000002</v>
      </c>
      <c r="F52" s="24">
        <f>SUM(F53:F55)</f>
        <v>-2972.3</v>
      </c>
      <c r="G52" s="24">
        <f t="shared" si="0"/>
        <v>-793.5</v>
      </c>
      <c r="H52" s="61">
        <f t="shared" si="4"/>
        <v>0.36419129796218097</v>
      </c>
      <c r="I52" s="24">
        <f>SUM(I53:I55)</f>
        <v>-2776.06</v>
      </c>
      <c r="J52" s="24">
        <f t="shared" si="1"/>
        <v>-196.24000000000024</v>
      </c>
      <c r="K52" s="59">
        <f>J52/I52</f>
        <v>7.0690114766971984E-2</v>
      </c>
      <c r="L52" s="24">
        <f t="shared" si="2"/>
        <v>-597.25999999999976</v>
      </c>
      <c r="M52" s="59">
        <f t="shared" si="3"/>
        <v>0.27412337066274994</v>
      </c>
    </row>
    <row r="53" spans="4:13" x14ac:dyDescent="0.3">
      <c r="D53" s="20" t="s">
        <v>42</v>
      </c>
      <c r="E53" s="21">
        <v>0</v>
      </c>
      <c r="F53" s="22">
        <v>0</v>
      </c>
      <c r="G53" s="22">
        <f t="shared" si="0"/>
        <v>0</v>
      </c>
      <c r="H53" s="60"/>
      <c r="I53" s="22">
        <v>0</v>
      </c>
      <c r="J53" s="22">
        <f t="shared" si="1"/>
        <v>0</v>
      </c>
      <c r="K53" s="55"/>
      <c r="L53" s="22">
        <f t="shared" si="2"/>
        <v>0</v>
      </c>
      <c r="M53" s="55" t="s">
        <v>62</v>
      </c>
    </row>
    <row r="54" spans="4:13" x14ac:dyDescent="0.3">
      <c r="D54" s="20" t="s">
        <v>43</v>
      </c>
      <c r="E54" s="21">
        <v>-2178.8000000000002</v>
      </c>
      <c r="F54" s="22">
        <v>-2972.3</v>
      </c>
      <c r="G54" s="22">
        <f t="shared" si="0"/>
        <v>-793.5</v>
      </c>
      <c r="H54" s="57">
        <f t="shared" si="4"/>
        <v>0.36419129796218097</v>
      </c>
      <c r="I54" s="21">
        <v>-2776.06</v>
      </c>
      <c r="J54" s="22">
        <f t="shared" si="1"/>
        <v>-196.24000000000024</v>
      </c>
      <c r="K54" s="55">
        <f>J54/I54</f>
        <v>7.0690114766971984E-2</v>
      </c>
      <c r="L54" s="22">
        <f t="shared" si="2"/>
        <v>-597.25999999999976</v>
      </c>
      <c r="M54" s="55">
        <f t="shared" si="3"/>
        <v>0.27412337066274994</v>
      </c>
    </row>
    <row r="55" spans="4:13" x14ac:dyDescent="0.3">
      <c r="D55" s="20" t="s">
        <v>44</v>
      </c>
      <c r="E55" s="21">
        <v>0</v>
      </c>
      <c r="F55" s="22">
        <v>0</v>
      </c>
      <c r="G55" s="22">
        <f t="shared" si="0"/>
        <v>0</v>
      </c>
      <c r="H55" s="60"/>
      <c r="I55" s="22">
        <v>0</v>
      </c>
      <c r="J55" s="22">
        <f t="shared" si="1"/>
        <v>0</v>
      </c>
      <c r="K55" s="55"/>
      <c r="L55" s="22">
        <f t="shared" si="2"/>
        <v>0</v>
      </c>
      <c r="M55" s="55" t="s">
        <v>62</v>
      </c>
    </row>
    <row r="56" spans="4:13" x14ac:dyDescent="0.3">
      <c r="D56" s="25" t="s">
        <v>45</v>
      </c>
      <c r="E56" s="23">
        <v>-2150</v>
      </c>
      <c r="F56" s="24">
        <v>-571.80999999999995</v>
      </c>
      <c r="G56" s="24">
        <f t="shared" si="0"/>
        <v>1578.19</v>
      </c>
      <c r="H56" s="61">
        <f t="shared" si="4"/>
        <v>-0.73404186046511632</v>
      </c>
      <c r="I56" s="23">
        <v>-451.22</v>
      </c>
      <c r="J56" s="24">
        <f t="shared" si="1"/>
        <v>-120.58999999999992</v>
      </c>
      <c r="K56" s="59">
        <f t="shared" ref="K56" si="6">J56/I56</f>
        <v>0.26725322459110834</v>
      </c>
      <c r="L56" s="24">
        <f t="shared" si="2"/>
        <v>1698.78</v>
      </c>
      <c r="M56" s="59">
        <f t="shared" si="3"/>
        <v>-0.79013023255813952</v>
      </c>
    </row>
    <row r="57" spans="4:13" x14ac:dyDescent="0.3">
      <c r="D57" s="29" t="s">
        <v>57</v>
      </c>
      <c r="E57" s="24">
        <f>SUM(E58:E59)</f>
        <v>0</v>
      </c>
      <c r="F57" s="24">
        <f>SUM(F58:F59)</f>
        <v>0</v>
      </c>
      <c r="G57" s="24">
        <f t="shared" si="0"/>
        <v>0</v>
      </c>
      <c r="H57" s="24">
        <f t="shared" ref="H57:H59" si="7">G57-F57</f>
        <v>0</v>
      </c>
      <c r="I57" s="24">
        <f t="shared" ref="I57:I59" si="8">H57-G57</f>
        <v>0</v>
      </c>
      <c r="J57" s="24">
        <f t="shared" ref="J57:J59" si="9">I57-H57</f>
        <v>0</v>
      </c>
      <c r="K57" s="24">
        <f t="shared" ref="K57:K59" si="10">J57-I57</f>
        <v>0</v>
      </c>
      <c r="L57" s="24">
        <f t="shared" ref="L57:L59" si="11">K57-J57</f>
        <v>0</v>
      </c>
      <c r="M57" s="59" t="s">
        <v>62</v>
      </c>
    </row>
    <row r="58" spans="4:13" x14ac:dyDescent="0.3">
      <c r="D58" s="20" t="s">
        <v>30</v>
      </c>
      <c r="E58" s="21">
        <v>0</v>
      </c>
      <c r="F58" s="22">
        <v>0</v>
      </c>
      <c r="G58" s="22">
        <f t="shared" si="0"/>
        <v>0</v>
      </c>
      <c r="H58" s="22">
        <f t="shared" si="7"/>
        <v>0</v>
      </c>
      <c r="I58" s="22">
        <f t="shared" si="8"/>
        <v>0</v>
      </c>
      <c r="J58" s="22">
        <f t="shared" si="9"/>
        <v>0</v>
      </c>
      <c r="K58" s="22">
        <f t="shared" si="10"/>
        <v>0</v>
      </c>
      <c r="L58" s="22">
        <f t="shared" si="11"/>
        <v>0</v>
      </c>
      <c r="M58" s="55" t="s">
        <v>62</v>
      </c>
    </row>
    <row r="59" spans="4:13" x14ac:dyDescent="0.3">
      <c r="D59" s="20" t="s">
        <v>31</v>
      </c>
      <c r="E59" s="21">
        <v>0</v>
      </c>
      <c r="F59" s="22">
        <v>0</v>
      </c>
      <c r="G59" s="22">
        <f t="shared" si="0"/>
        <v>0</v>
      </c>
      <c r="H59" s="22">
        <f t="shared" si="7"/>
        <v>0</v>
      </c>
      <c r="I59" s="22">
        <f t="shared" si="8"/>
        <v>0</v>
      </c>
      <c r="J59" s="22">
        <f t="shared" si="9"/>
        <v>0</v>
      </c>
      <c r="K59" s="22">
        <f t="shared" si="10"/>
        <v>0</v>
      </c>
      <c r="L59" s="22">
        <f t="shared" si="11"/>
        <v>0</v>
      </c>
      <c r="M59" s="55" t="s">
        <v>62</v>
      </c>
    </row>
    <row r="60" spans="4:13" x14ac:dyDescent="0.3">
      <c r="D60" s="25" t="s">
        <v>46</v>
      </c>
      <c r="E60" s="24">
        <v>799616.2</v>
      </c>
      <c r="F60" s="24">
        <v>202863.06</v>
      </c>
      <c r="G60" s="24">
        <v>-596753.1399999999</v>
      </c>
      <c r="H60" s="61">
        <v>-0.74629946216697451</v>
      </c>
      <c r="I60" s="24">
        <v>161571.17000000001</v>
      </c>
      <c r="J60" s="24">
        <v>41291.889999999985</v>
      </c>
      <c r="K60" s="59">
        <v>0.25556471491789023</v>
      </c>
      <c r="L60" s="24">
        <v>-638045.02999999991</v>
      </c>
      <c r="M60" s="59">
        <v>-0.79793909878264091</v>
      </c>
    </row>
    <row r="61" spans="4:13" x14ac:dyDescent="0.3">
      <c r="D61" s="25" t="s">
        <v>47</v>
      </c>
      <c r="E61" s="24">
        <v>-800000.00037760171</v>
      </c>
      <c r="F61" s="24">
        <v>-817128.29999999865</v>
      </c>
      <c r="G61" s="24">
        <v>-17128.299622396939</v>
      </c>
      <c r="H61" s="61">
        <v>2.1410374517890431E-2</v>
      </c>
      <c r="I61" s="24">
        <v>-817129.85450000037</v>
      </c>
      <c r="J61" s="24">
        <v>1.5545000017154962</v>
      </c>
      <c r="K61" s="59">
        <v>-1.9023904134143902E-6</v>
      </c>
      <c r="L61" s="24">
        <v>-17129.854122398654</v>
      </c>
      <c r="M61" s="59">
        <v>2.1412317642891754E-2</v>
      </c>
    </row>
    <row r="62" spans="4:13" x14ac:dyDescent="0.3">
      <c r="D62" s="25" t="s">
        <v>48</v>
      </c>
      <c r="E62" s="23">
        <v>0</v>
      </c>
      <c r="F62" s="24">
        <v>0</v>
      </c>
      <c r="G62" s="24">
        <v>0</v>
      </c>
      <c r="H62" s="58"/>
      <c r="I62" s="24">
        <v>0</v>
      </c>
      <c r="J62" s="24">
        <v>0</v>
      </c>
      <c r="K62" s="59"/>
      <c r="L62" s="24">
        <v>0</v>
      </c>
      <c r="M62" s="59" t="s">
        <v>62</v>
      </c>
    </row>
    <row r="63" spans="4:13" x14ac:dyDescent="0.3">
      <c r="D63" s="31" t="s">
        <v>49</v>
      </c>
      <c r="E63" s="32">
        <v>-800000.00037760171</v>
      </c>
      <c r="F63" s="32">
        <v>-817128.29999999865</v>
      </c>
      <c r="G63" s="32">
        <v>-17128.299622396939</v>
      </c>
      <c r="H63" s="61">
        <v>2.1410374517890431E-2</v>
      </c>
      <c r="I63" s="32">
        <v>-817129.85450000037</v>
      </c>
      <c r="J63" s="32">
        <v>1.5545000017154962</v>
      </c>
      <c r="K63" s="66">
        <v>-1.9023904134143902E-6</v>
      </c>
      <c r="L63" s="32">
        <v>-17129.854122398654</v>
      </c>
      <c r="M63" s="66">
        <v>2.1412317642891754E-2</v>
      </c>
    </row>
    <row r="64" spans="4:13" x14ac:dyDescent="0.3">
      <c r="D64" s="13" t="s">
        <v>50</v>
      </c>
      <c r="E64" s="15">
        <v>-800000.00037760171</v>
      </c>
      <c r="F64" s="15">
        <v>-817128.29999999865</v>
      </c>
      <c r="G64" s="15">
        <v>-17128.299622396939</v>
      </c>
      <c r="H64" s="67">
        <v>2.1410374517890431E-2</v>
      </c>
      <c r="I64" s="15">
        <v>-817129.85450000037</v>
      </c>
      <c r="J64" s="15">
        <v>1.5545000017154962</v>
      </c>
      <c r="K64" s="67">
        <v>-1.9023904134143902E-6</v>
      </c>
      <c r="L64" s="15">
        <v>-17129.854122398654</v>
      </c>
      <c r="M64" s="67">
        <v>2.1412317642891754E-2</v>
      </c>
    </row>
    <row r="65" spans="4:13" x14ac:dyDescent="0.3">
      <c r="D65" s="33" t="s">
        <v>51</v>
      </c>
      <c r="E65" s="34">
        <v>0</v>
      </c>
      <c r="F65" s="34">
        <v>0</v>
      </c>
      <c r="G65" s="34">
        <v>0</v>
      </c>
      <c r="H65" s="68"/>
      <c r="I65" s="34">
        <v>0</v>
      </c>
      <c r="J65" s="34">
        <v>0</v>
      </c>
      <c r="K65" s="69"/>
      <c r="L65" s="34">
        <v>0</v>
      </c>
      <c r="M65" s="69" t="s">
        <v>62</v>
      </c>
    </row>
    <row r="66" spans="4:13" x14ac:dyDescent="0.3">
      <c r="D66" s="35" t="s">
        <v>52</v>
      </c>
      <c r="E66" s="17">
        <v>-800000.00037760171</v>
      </c>
      <c r="F66" s="17">
        <v>-817128.29999999865</v>
      </c>
      <c r="G66" s="17">
        <v>-17128.299622396939</v>
      </c>
      <c r="H66" s="50">
        <v>2.1410374517890431E-2</v>
      </c>
      <c r="I66" s="17">
        <v>-817129.85450000037</v>
      </c>
      <c r="J66" s="17">
        <v>1.5545000017154962</v>
      </c>
      <c r="K66" s="50">
        <v>-1.9023904134143902E-6</v>
      </c>
      <c r="L66" s="17">
        <v>-17129.854122398654</v>
      </c>
      <c r="M66" s="50">
        <v>2.1412317642891754E-2</v>
      </c>
    </row>
    <row r="67" spans="4:13" ht="17.25" thickBot="1" x14ac:dyDescent="0.35">
      <c r="D67" s="36"/>
      <c r="E67" s="37"/>
      <c r="F67" s="37">
        <v>0</v>
      </c>
      <c r="G67" s="37"/>
      <c r="H67" s="70"/>
      <c r="I67" s="71">
        <v>-4.5000003883615136E-3</v>
      </c>
      <c r="J67" s="37"/>
      <c r="K67" s="72">
        <v>0</v>
      </c>
      <c r="L67" s="37"/>
      <c r="M67" s="72"/>
    </row>
    <row r="68" spans="4:13" ht="17.25" thickBot="1" x14ac:dyDescent="0.35">
      <c r="D68" s="38" t="s">
        <v>58</v>
      </c>
      <c r="E68" s="73">
        <v>800000</v>
      </c>
      <c r="F68" s="73">
        <v>817129.85</v>
      </c>
      <c r="G68" s="73">
        <v>17129.849999999977</v>
      </c>
      <c r="H68" s="74">
        <v>2.1412312499999971E-2</v>
      </c>
      <c r="I68" s="73">
        <v>817129.85</v>
      </c>
      <c r="J68" s="73">
        <v>0</v>
      </c>
      <c r="K68" s="74">
        <v>0</v>
      </c>
      <c r="L68" s="73">
        <v>17129.849999999977</v>
      </c>
      <c r="M68" s="74">
        <v>2.1412312499999864E-2</v>
      </c>
    </row>
    <row r="69" spans="4:13" x14ac:dyDescent="0.3">
      <c r="D69" s="39" t="s">
        <v>70</v>
      </c>
      <c r="E69" s="75">
        <v>800000</v>
      </c>
      <c r="F69" s="75">
        <f>800000</f>
        <v>800000</v>
      </c>
      <c r="G69" s="75">
        <f t="shared" ref="G69:G71" si="12">F69-E69</f>
        <v>0</v>
      </c>
      <c r="H69" s="76">
        <f t="shared" si="4"/>
        <v>0</v>
      </c>
      <c r="I69" s="75">
        <v>800000</v>
      </c>
      <c r="J69" s="75">
        <f t="shared" ref="J69:J71" si="13">F69-I69</f>
        <v>0</v>
      </c>
      <c r="K69" s="76">
        <f>J69/I69</f>
        <v>0</v>
      </c>
      <c r="L69" s="75">
        <f t="shared" ref="L69:L71" si="14">I69-E69</f>
        <v>0</v>
      </c>
      <c r="M69" s="76">
        <f>(I69/E69)-1</f>
        <v>0</v>
      </c>
    </row>
    <row r="70" spans="4:13" ht="17.25" thickBot="1" x14ac:dyDescent="0.35">
      <c r="D70" s="39" t="s">
        <v>71</v>
      </c>
      <c r="E70" s="75">
        <v>0</v>
      </c>
      <c r="F70" s="75">
        <v>17129.849999999999</v>
      </c>
      <c r="G70" s="75">
        <f t="shared" si="12"/>
        <v>17129.849999999999</v>
      </c>
      <c r="H70" s="76"/>
      <c r="I70" s="75">
        <v>17129.849999999999</v>
      </c>
      <c r="J70" s="75">
        <f t="shared" si="13"/>
        <v>0</v>
      </c>
      <c r="K70" s="76">
        <f>J70/I70</f>
        <v>0</v>
      </c>
      <c r="L70" s="75">
        <f>I70-E70</f>
        <v>17129.849999999999</v>
      </c>
      <c r="M70" s="76"/>
    </row>
    <row r="71" spans="4:13" ht="17.25" thickBot="1" x14ac:dyDescent="0.35">
      <c r="D71" s="40" t="s">
        <v>59</v>
      </c>
      <c r="E71" s="17">
        <f>E66+E68</f>
        <v>-3.7760171107947826E-4</v>
      </c>
      <c r="F71" s="17">
        <f>F66+F68</f>
        <v>1.5500000013271347</v>
      </c>
      <c r="G71" s="17">
        <f t="shared" si="12"/>
        <v>1.5503776030382141</v>
      </c>
      <c r="H71" s="50"/>
      <c r="I71" s="17">
        <f>I66+I68</f>
        <v>-4.5000003883615136E-3</v>
      </c>
      <c r="J71" s="17">
        <f t="shared" si="13"/>
        <v>1.5545000017154962</v>
      </c>
      <c r="K71" s="77"/>
      <c r="L71" s="17">
        <f t="shared" si="14"/>
        <v>-4.1223986772820354E-3</v>
      </c>
      <c r="M71" s="50">
        <f>(I71/E71)-1</f>
        <v>10.917319906991485</v>
      </c>
    </row>
  </sheetData>
  <mergeCells count="5">
    <mergeCell ref="D2:N2"/>
    <mergeCell ref="D3:N3"/>
    <mergeCell ref="D8:L8"/>
    <mergeCell ref="D9:L9"/>
    <mergeCell ref="D10:M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E8BAB1CC329B47847BB7DB76CAB62C" ma:contentTypeVersion="11" ma:contentTypeDescription="Crear nuevo documento." ma:contentTypeScope="" ma:versionID="481425a4050ed9ce0bb786196fe8ea2b">
  <xsd:schema xmlns:xsd="http://www.w3.org/2001/XMLSchema" xmlns:xs="http://www.w3.org/2001/XMLSchema" xmlns:p="http://schemas.microsoft.com/office/2006/metadata/properties" xmlns:ns2="048b7169-8466-4a4e-b90e-b1878ed5b7d9" xmlns:ns3="6cd6409b-00de-4330-8a8c-4a7321b1351d" targetNamespace="http://schemas.microsoft.com/office/2006/metadata/properties" ma:root="true" ma:fieldsID="cb5208a51faa8f7c121421eb43a84c87" ns2:_="" ns3:_="">
    <xsd:import namespace="048b7169-8466-4a4e-b90e-b1878ed5b7d9"/>
    <xsd:import namespace="6cd6409b-00de-4330-8a8c-4a7321b1351d"/>
    <xsd:element name="properties">
      <xsd:complexType>
        <xsd:sequence>
          <xsd:element name="documentManagement">
            <xsd:complexType>
              <xsd:all>
                <xsd:element ref="ns2:Categor_x00ed_a"/>
                <xsd:element ref="ns2:Secci_x00f3_n"/>
                <xsd:element ref="ns2:Ejercicio"/>
                <xsd:element ref="ns3:SharedWithUsers" minOccurs="0"/>
                <xsd:element ref="ns3:SharedWithDetails" minOccurs="0"/>
                <xsd:element ref="ns2:Contenido_x0020_Activo" minOccurs="0"/>
                <xsd:element ref="ns2:Revis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b7169-8466-4a4e-b90e-b1878ed5b7d9" elementFormDefault="qualified">
    <xsd:import namespace="http://schemas.microsoft.com/office/2006/documentManagement/types"/>
    <xsd:import namespace="http://schemas.microsoft.com/office/infopath/2007/PartnerControls"/>
    <xsd:element name="Categor_x00ed_a" ma:index="8" ma:displayName="Categoría" ma:format="Dropdown" ma:indexed="true" ma:internalName="Categor_x00ed_a">
      <xsd:simpleType>
        <xsd:restriction base="dms:Choice">
          <xsd:enumeration value="Transparencia"/>
          <xsd:enumeration value="Diseño"/>
          <xsd:enumeration value="Contenido"/>
          <xsd:enumeration value="Web antigua"/>
        </xsd:restriction>
      </xsd:simpleType>
    </xsd:element>
    <xsd:element name="Secci_x00f3_n" ma:index="9" ma:displayName="Sección" ma:format="Dropdown" ma:internalName="Secci_x00f3_n">
      <xsd:simpleType>
        <xsd:restriction base="dms:Choice">
          <xsd:enumeration value="00. General"/>
          <xsd:enumeration value="01. Institucional"/>
          <xsd:enumeration value="02. Organizativa"/>
          <xsd:enumeration value="03. Personal de libre nombramiento"/>
          <xsd:enumeration value="04. Empleo en el sector público"/>
          <xsd:enumeration value="05. Retribuciones"/>
          <xsd:enumeration value="06. Servicios y procedimientos"/>
          <xsd:enumeration value="07. Económico-financiera"/>
          <xsd:enumeration value="08. Perfil del contratante"/>
          <xsd:enumeration value="09. Convenios y encomiendas"/>
          <xsd:enumeration value="10. Concesión de servicios públicos"/>
          <xsd:enumeration value="11. Ayudas y subvenciones"/>
          <xsd:enumeration value="12. Estadística"/>
          <xsd:enumeration value="13. Derecho de acceso"/>
          <xsd:enumeration value="14. Accesibilidad"/>
          <xsd:enumeration value="15. LOPD"/>
        </xsd:restriction>
      </xsd:simpleType>
    </xsd:element>
    <xsd:element name="Ejercicio" ma:index="10" ma:displayName="Ejercicio" ma:internalName="Ejercicio">
      <xsd:simpleType>
        <xsd:restriction base="dms:Choice">
          <xsd:enumeration value="Sin ejercicio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</xsd:restriction>
      </xsd:simpleType>
    </xsd:element>
    <xsd:element name="Contenido_x0020_Activo" ma:index="13" nillable="true" ma:displayName="Contenido Activo" ma:default="No" ma:description="Indica si el contenido está activo en la web" ma:internalName="Contenido_x0020_Activo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í"/>
                    <xsd:enumeration value="No"/>
                  </xsd:restriction>
                </xsd:simpleType>
              </xsd:element>
            </xsd:sequence>
          </xsd:extension>
        </xsd:complexContent>
      </xsd:complexType>
    </xsd:element>
    <xsd:element name="Revisi_x00f3_n" ma:index="14" nillable="true" ma:displayName="Revisión" ma:internalName="Revisi_x00f3_n">
      <xsd:simpleType>
        <xsd:restriction base="dms:Choice">
          <xsd:enumeration value="Pendiente de revisar"/>
          <xsd:enumeration value="Revisad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6409b-00de-4330-8a8c-4a7321b13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jercicio xmlns="048b7169-8466-4a4e-b90e-b1878ed5b7d9">2024</Ejercicio>
    <Secci_x00f3_n xmlns="048b7169-8466-4a4e-b90e-b1878ed5b7d9">07. Económico-financiera</Secci_x00f3_n>
    <Contenido_x0020_Activo xmlns="048b7169-8466-4a4e-b90e-b1878ed5b7d9"/>
    <Categor_x00ed_a xmlns="048b7169-8466-4a4e-b90e-b1878ed5b7d9">Transparencia</Categor_x00ed_a>
    <Revisi_x00f3_n xmlns="048b7169-8466-4a4e-b90e-b1878ed5b7d9" xsi:nil="true"/>
  </documentManagement>
</p:properties>
</file>

<file path=customXml/itemProps1.xml><?xml version="1.0" encoding="utf-8"?>
<ds:datastoreItem xmlns:ds="http://schemas.openxmlformats.org/officeDocument/2006/customXml" ds:itemID="{5E59CA8A-9487-426A-818C-3E5A64F1D9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8b7169-8466-4a4e-b90e-b1878ed5b7d9"/>
    <ds:schemaRef ds:uri="6cd6409b-00de-4330-8a8c-4a7321b13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31AB68-ACDA-43CA-B119-B8C7364887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B05011-4D63-4648-A506-CD87A5000185}">
  <ds:schemaRefs>
    <ds:schemaRef ds:uri="http://schemas.microsoft.com/office/2006/documentManagement/types"/>
    <ds:schemaRef ds:uri="http://schemas.microsoft.com/office/infopath/2007/PartnerControls"/>
    <ds:schemaRef ds:uri="048b7169-8466-4a4e-b90e-b1878ed5b7d9"/>
    <ds:schemaRef ds:uri="http://purl.org/dc/elements/1.1/"/>
    <ds:schemaRef ds:uri="http://schemas.microsoft.com/office/2006/metadata/properties"/>
    <ds:schemaRef ds:uri="http://purl.org/dc/terms/"/>
    <ds:schemaRef ds:uri="6cd6409b-00de-4330-8a8c-4a7321b1351d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Ramón García</dc:creator>
  <cp:lastModifiedBy>Ramón García</cp:lastModifiedBy>
  <dcterms:created xsi:type="dcterms:W3CDTF">2020-07-02T15:25:02Z</dcterms:created>
  <dcterms:modified xsi:type="dcterms:W3CDTF">2025-03-18T08:28:23Z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0x01010037E8BAB1CC329B47847BB7DB76CAB62C</vt:lpwstr>
  </property>
  <property fmtid="{D5CDD505-2E9C-101B-9397-08002B2CF9AE}" pid="3" name="Función">
    <vt:lpwstr>Documento</vt:lpwstr>
  </property>
</Properties>
</file>