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PORTAL DE TRASPARENCIA\"/>
    </mc:Choice>
  </mc:AlternateContent>
  <bookViews>
    <workbookView xWindow="0" yWindow="0" windowWidth="19200" windowHeight="5955" activeTab="1"/>
  </bookViews>
  <sheets>
    <sheet name="30-06-2023" sheetId="2" r:id="rId1"/>
    <sheet name="31-12-202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 s="1"/>
  <c r="C8" i="3"/>
  <c r="D8" i="3" s="1"/>
  <c r="F8" i="3"/>
  <c r="D9" i="3"/>
  <c r="G9" i="3"/>
  <c r="H9" i="3" s="1"/>
  <c r="I9" i="3"/>
  <c r="D10" i="3"/>
  <c r="G10" i="3"/>
  <c r="H10" i="3"/>
  <c r="I10" i="3"/>
  <c r="B11" i="3"/>
  <c r="F11" i="3"/>
  <c r="I11" i="3" s="1"/>
  <c r="G12" i="3"/>
  <c r="H12" i="3" s="1"/>
  <c r="D12" i="3"/>
  <c r="E12" i="3" s="1"/>
  <c r="I12" i="3"/>
  <c r="J12" i="3"/>
  <c r="G13" i="3"/>
  <c r="H13" i="3" s="1"/>
  <c r="I13" i="3"/>
  <c r="J13" i="3"/>
  <c r="D14" i="3"/>
  <c r="E14" i="3" s="1"/>
  <c r="G14" i="3"/>
  <c r="H14" i="3" s="1"/>
  <c r="I14" i="3"/>
  <c r="D15" i="3"/>
  <c r="E15" i="3" s="1"/>
  <c r="G15" i="3"/>
  <c r="H15" i="3" s="1"/>
  <c r="I15" i="3"/>
  <c r="B16" i="3"/>
  <c r="C16" i="3"/>
  <c r="G16" i="3" s="1"/>
  <c r="H16" i="3" s="1"/>
  <c r="F16" i="3"/>
  <c r="I16" i="3"/>
  <c r="D17" i="3"/>
  <c r="E17" i="3" s="1"/>
  <c r="G17" i="3"/>
  <c r="H17" i="3" s="1"/>
  <c r="I17" i="3"/>
  <c r="D18" i="3"/>
  <c r="E18" i="3" s="1"/>
  <c r="G18" i="3"/>
  <c r="H18" i="3"/>
  <c r="I18" i="3"/>
  <c r="D19" i="3"/>
  <c r="E19" i="3"/>
  <c r="G19" i="3"/>
  <c r="H19" i="3" s="1"/>
  <c r="I19" i="3"/>
  <c r="D20" i="3"/>
  <c r="E20" i="3"/>
  <c r="G20" i="3"/>
  <c r="H20" i="3" s="1"/>
  <c r="I20" i="3"/>
  <c r="F21" i="3"/>
  <c r="G22" i="3"/>
  <c r="H22" i="3" s="1"/>
  <c r="I22" i="3"/>
  <c r="J22" i="3"/>
  <c r="B23" i="3"/>
  <c r="B21" i="3" s="1"/>
  <c r="F23" i="3"/>
  <c r="I23" i="3" s="1"/>
  <c r="C23" i="3"/>
  <c r="D24" i="3"/>
  <c r="G24" i="3"/>
  <c r="I24" i="3"/>
  <c r="G25" i="3"/>
  <c r="H25" i="3"/>
  <c r="I25" i="3"/>
  <c r="J25" i="3"/>
  <c r="D25" i="3"/>
  <c r="E25" i="3" s="1"/>
  <c r="D26" i="3"/>
  <c r="G26" i="3"/>
  <c r="I26" i="3"/>
  <c r="D27" i="3"/>
  <c r="E27" i="3" s="1"/>
  <c r="I27" i="3"/>
  <c r="J27" i="3"/>
  <c r="D28" i="3"/>
  <c r="E28" i="3" s="1"/>
  <c r="G28" i="3"/>
  <c r="H28" i="3"/>
  <c r="I28" i="3"/>
  <c r="J28" i="3"/>
  <c r="B30" i="3"/>
  <c r="J30" i="3" s="1"/>
  <c r="C30" i="3"/>
  <c r="D30" i="3" s="1"/>
  <c r="E30" i="3" s="1"/>
  <c r="F30" i="3"/>
  <c r="D31" i="3"/>
  <c r="E31" i="3" s="1"/>
  <c r="G31" i="3"/>
  <c r="H31" i="3" s="1"/>
  <c r="I31" i="3"/>
  <c r="J31" i="3"/>
  <c r="D32" i="3"/>
  <c r="E32" i="3"/>
  <c r="G32" i="3"/>
  <c r="H32" i="3" s="1"/>
  <c r="I32" i="3"/>
  <c r="J32" i="3"/>
  <c r="D33" i="3"/>
  <c r="G33" i="3"/>
  <c r="I33" i="3"/>
  <c r="B34" i="3"/>
  <c r="F34" i="3"/>
  <c r="I34" i="3" s="1"/>
  <c r="G35" i="3"/>
  <c r="H35" i="3" s="1"/>
  <c r="D35" i="3"/>
  <c r="E35" i="3" s="1"/>
  <c r="I35" i="3"/>
  <c r="J35" i="3"/>
  <c r="G36" i="3"/>
  <c r="H36" i="3" s="1"/>
  <c r="I36" i="3"/>
  <c r="J36" i="3"/>
  <c r="D37" i="3"/>
  <c r="E37" i="3" s="1"/>
  <c r="I37" i="3"/>
  <c r="J37" i="3"/>
  <c r="D38" i="3"/>
  <c r="E38" i="3" s="1"/>
  <c r="G38" i="3"/>
  <c r="I38" i="3"/>
  <c r="J38" i="3"/>
  <c r="D39" i="3"/>
  <c r="E39" i="3" s="1"/>
  <c r="G39" i="3"/>
  <c r="H39" i="3"/>
  <c r="I39" i="3"/>
  <c r="J39" i="3"/>
  <c r="D40" i="3"/>
  <c r="E40" i="3" s="1"/>
  <c r="G40" i="3"/>
  <c r="H40" i="3" s="1"/>
  <c r="I40" i="3"/>
  <c r="J40" i="3"/>
  <c r="D41" i="3"/>
  <c r="G41" i="3"/>
  <c r="I41" i="3"/>
  <c r="B42" i="3"/>
  <c r="C42" i="3"/>
  <c r="D42" i="3" s="1"/>
  <c r="F42" i="3"/>
  <c r="G42" i="3"/>
  <c r="I42" i="3"/>
  <c r="D43" i="3"/>
  <c r="G43" i="3"/>
  <c r="I43" i="3"/>
  <c r="D44" i="3"/>
  <c r="G44" i="3"/>
  <c r="I44" i="3"/>
  <c r="D45" i="3"/>
  <c r="I45" i="3"/>
  <c r="B48" i="3"/>
  <c r="B47" i="3" s="1"/>
  <c r="B65" i="3" s="1"/>
  <c r="F48" i="3"/>
  <c r="F47" i="3" s="1"/>
  <c r="D49" i="3"/>
  <c r="G49" i="3"/>
  <c r="I49" i="3"/>
  <c r="C48" i="3"/>
  <c r="I50" i="3"/>
  <c r="J50" i="3"/>
  <c r="B51" i="3"/>
  <c r="F51" i="3"/>
  <c r="I51" i="3"/>
  <c r="D52" i="3"/>
  <c r="G52" i="3"/>
  <c r="I52" i="3"/>
  <c r="C51" i="3"/>
  <c r="D53" i="3"/>
  <c r="G53" i="3"/>
  <c r="I53" i="3"/>
  <c r="B54" i="3"/>
  <c r="F54" i="3"/>
  <c r="I54" i="3" s="1"/>
  <c r="D55" i="3"/>
  <c r="G55" i="3"/>
  <c r="I55" i="3"/>
  <c r="C54" i="3"/>
  <c r="G56" i="3"/>
  <c r="H56" i="3" s="1"/>
  <c r="I56" i="3"/>
  <c r="J56" i="3"/>
  <c r="D57" i="3"/>
  <c r="G57" i="3"/>
  <c r="I57" i="3"/>
  <c r="B58" i="3"/>
  <c r="D58" i="3" s="1"/>
  <c r="E58" i="3" s="1"/>
  <c r="C58" i="3"/>
  <c r="F58" i="3"/>
  <c r="I58" i="3" s="1"/>
  <c r="G58" i="3"/>
  <c r="H58" i="3" s="1"/>
  <c r="D59" i="3"/>
  <c r="E59" i="3" s="1"/>
  <c r="G59" i="3"/>
  <c r="H59" i="3"/>
  <c r="I59" i="3"/>
  <c r="J59" i="3"/>
  <c r="D60" i="3"/>
  <c r="E60" i="3" s="1"/>
  <c r="G60" i="3"/>
  <c r="H60" i="3"/>
  <c r="I60" i="3"/>
  <c r="J60" i="3"/>
  <c r="D61" i="3"/>
  <c r="E61" i="3" s="1"/>
  <c r="G61" i="3"/>
  <c r="H61" i="3" s="1"/>
  <c r="I61" i="3"/>
  <c r="J61" i="3"/>
  <c r="B62" i="3"/>
  <c r="C62" i="3"/>
  <c r="G62" i="3" s="1"/>
  <c r="H62" i="3" s="1"/>
  <c r="D62" i="3"/>
  <c r="E62" i="3" s="1"/>
  <c r="F62" i="3"/>
  <c r="I62" i="3"/>
  <c r="D63" i="3"/>
  <c r="E63" i="3" s="1"/>
  <c r="G63" i="3"/>
  <c r="H63" i="3" s="1"/>
  <c r="I63" i="3"/>
  <c r="D64" i="3"/>
  <c r="E64" i="3"/>
  <c r="G64" i="3"/>
  <c r="H64" i="3" s="1"/>
  <c r="I64" i="3"/>
  <c r="D67" i="3"/>
  <c r="G67" i="3"/>
  <c r="I67" i="3"/>
  <c r="D70" i="3"/>
  <c r="G70" i="3"/>
  <c r="I70" i="3"/>
  <c r="B73" i="3"/>
  <c r="C73" i="3"/>
  <c r="G73" i="3" s="1"/>
  <c r="H73" i="3" s="1"/>
  <c r="D73" i="3"/>
  <c r="E73" i="3" s="1"/>
  <c r="F73" i="3"/>
  <c r="I73" i="3"/>
  <c r="J73" i="3"/>
  <c r="D74" i="3"/>
  <c r="E74" i="3" s="1"/>
  <c r="G74" i="3"/>
  <c r="H74" i="3" s="1"/>
  <c r="I74" i="3"/>
  <c r="J74" i="3"/>
  <c r="D75" i="3"/>
  <c r="E75" i="3" s="1"/>
  <c r="G75" i="3"/>
  <c r="H75" i="3" s="1"/>
  <c r="I75" i="3"/>
  <c r="J75" i="3"/>
  <c r="B6" i="3" l="1"/>
  <c r="B46" i="3"/>
  <c r="B66" i="3" s="1"/>
  <c r="B68" i="3" s="1"/>
  <c r="B69" i="3" s="1"/>
  <c r="B71" i="3" s="1"/>
  <c r="B76" i="3" s="1"/>
  <c r="D51" i="3"/>
  <c r="G51" i="3"/>
  <c r="F65" i="3"/>
  <c r="J47" i="3"/>
  <c r="I47" i="3"/>
  <c r="G54" i="3"/>
  <c r="H54" i="3" s="1"/>
  <c r="D54" i="3"/>
  <c r="E54" i="3" s="1"/>
  <c r="D48" i="3"/>
  <c r="E48" i="3" s="1"/>
  <c r="C47" i="3"/>
  <c r="G48" i="3"/>
  <c r="H48" i="3" s="1"/>
  <c r="D23" i="3"/>
  <c r="E23" i="3" s="1"/>
  <c r="G23" i="3"/>
  <c r="H23" i="3" s="1"/>
  <c r="I21" i="3"/>
  <c r="D36" i="3"/>
  <c r="E36" i="3" s="1"/>
  <c r="I30" i="3"/>
  <c r="F29" i="3"/>
  <c r="D22" i="3"/>
  <c r="E22" i="3" s="1"/>
  <c r="D16" i="3"/>
  <c r="E16" i="3" s="1"/>
  <c r="D13" i="3"/>
  <c r="E13" i="3" s="1"/>
  <c r="F7" i="3"/>
  <c r="J54" i="3"/>
  <c r="G30" i="3"/>
  <c r="H30" i="3" s="1"/>
  <c r="J21" i="3"/>
  <c r="I8" i="3"/>
  <c r="D56" i="3"/>
  <c r="E56" i="3" s="1"/>
  <c r="G50" i="3"/>
  <c r="H50" i="3" s="1"/>
  <c r="G45" i="3"/>
  <c r="H45" i="3" s="1"/>
  <c r="G37" i="3"/>
  <c r="H37" i="3" s="1"/>
  <c r="J34" i="3"/>
  <c r="C29" i="3"/>
  <c r="G27" i="3"/>
  <c r="H27" i="3" s="1"/>
  <c r="C21" i="3"/>
  <c r="J11" i="3"/>
  <c r="G8" i="3"/>
  <c r="J48" i="3"/>
  <c r="C34" i="3"/>
  <c r="B29" i="3"/>
  <c r="J23" i="3"/>
  <c r="C11" i="3"/>
  <c r="D50" i="3"/>
  <c r="E50" i="3" s="1"/>
  <c r="I48" i="3"/>
  <c r="K75" i="2"/>
  <c r="J75" i="2"/>
  <c r="I75" i="2"/>
  <c r="H75" i="2"/>
  <c r="G75" i="2"/>
  <c r="E75" i="2"/>
  <c r="D75" i="2"/>
  <c r="K74" i="2"/>
  <c r="J74" i="2"/>
  <c r="H74" i="2"/>
  <c r="G74" i="2"/>
  <c r="E74" i="2"/>
  <c r="D74" i="2"/>
  <c r="G73" i="2"/>
  <c r="F73" i="2"/>
  <c r="C73" i="2"/>
  <c r="B73" i="2"/>
  <c r="E73" i="2" s="1"/>
  <c r="J70" i="2"/>
  <c r="G70" i="2"/>
  <c r="D70" i="2"/>
  <c r="J67" i="2"/>
  <c r="G67" i="2"/>
  <c r="D67" i="2"/>
  <c r="J64" i="2"/>
  <c r="G64" i="2"/>
  <c r="D64" i="2"/>
  <c r="J63" i="2"/>
  <c r="G63" i="2"/>
  <c r="D63" i="2"/>
  <c r="F62" i="2"/>
  <c r="J62" i="2" s="1"/>
  <c r="C62" i="2"/>
  <c r="B62" i="2"/>
  <c r="K61" i="2"/>
  <c r="J61" i="2"/>
  <c r="H61" i="2"/>
  <c r="I61" i="2"/>
  <c r="K60" i="2"/>
  <c r="J60" i="2"/>
  <c r="G60" i="2"/>
  <c r="D60" i="2"/>
  <c r="K59" i="2"/>
  <c r="J59" i="2"/>
  <c r="G59" i="2"/>
  <c r="D59" i="2"/>
  <c r="F58" i="2"/>
  <c r="D58" i="2"/>
  <c r="C58" i="2"/>
  <c r="B58" i="2"/>
  <c r="J58" i="2" s="1"/>
  <c r="J57" i="2"/>
  <c r="G57" i="2"/>
  <c r="D57" i="2"/>
  <c r="K56" i="2"/>
  <c r="J56" i="2"/>
  <c r="H56" i="2"/>
  <c r="I56" i="2"/>
  <c r="J55" i="2"/>
  <c r="G55" i="2"/>
  <c r="D55" i="2"/>
  <c r="J54" i="2"/>
  <c r="F54" i="2"/>
  <c r="B54" i="2"/>
  <c r="H54" i="2" s="1"/>
  <c r="J53" i="2"/>
  <c r="C51" i="2"/>
  <c r="J52" i="2"/>
  <c r="G52" i="2"/>
  <c r="D52" i="2"/>
  <c r="F51" i="2"/>
  <c r="J51" i="2" s="1"/>
  <c r="B51" i="2"/>
  <c r="K50" i="2"/>
  <c r="J50" i="2"/>
  <c r="H50" i="2"/>
  <c r="E50" i="2"/>
  <c r="J49" i="2"/>
  <c r="G49" i="2"/>
  <c r="D49" i="2"/>
  <c r="F48" i="2"/>
  <c r="K48" i="2" s="1"/>
  <c r="B48" i="2"/>
  <c r="J45" i="2"/>
  <c r="G45" i="2"/>
  <c r="J44" i="2"/>
  <c r="H44" i="2"/>
  <c r="G44" i="2"/>
  <c r="J43" i="2"/>
  <c r="G43" i="2"/>
  <c r="D43" i="2"/>
  <c r="F42" i="2"/>
  <c r="B42" i="2"/>
  <c r="J41" i="2"/>
  <c r="G41" i="2"/>
  <c r="D41" i="2"/>
  <c r="K40" i="2"/>
  <c r="J40" i="2"/>
  <c r="H40" i="2"/>
  <c r="D40" i="2"/>
  <c r="K39" i="2"/>
  <c r="J39" i="2"/>
  <c r="H39" i="2"/>
  <c r="I39" i="2"/>
  <c r="K38" i="2"/>
  <c r="J38" i="2"/>
  <c r="H38" i="2"/>
  <c r="D38" i="2"/>
  <c r="K37" i="2"/>
  <c r="J37" i="2"/>
  <c r="H37" i="2"/>
  <c r="G37" i="2"/>
  <c r="K36" i="2"/>
  <c r="J36" i="2"/>
  <c r="H36" i="2"/>
  <c r="D36" i="2"/>
  <c r="K35" i="2"/>
  <c r="J35" i="2"/>
  <c r="H35" i="2"/>
  <c r="I35" i="2"/>
  <c r="J34" i="2"/>
  <c r="F34" i="2"/>
  <c r="B34" i="2"/>
  <c r="H34" i="2" s="1"/>
  <c r="J33" i="2"/>
  <c r="G33" i="2"/>
  <c r="D33" i="2"/>
  <c r="K32" i="2"/>
  <c r="J32" i="2"/>
  <c r="H32" i="2"/>
  <c r="I32" i="2"/>
  <c r="K31" i="2"/>
  <c r="J31" i="2"/>
  <c r="H31" i="2"/>
  <c r="I31" i="2"/>
  <c r="F30" i="2"/>
  <c r="B30" i="2"/>
  <c r="H30" i="2" s="1"/>
  <c r="K28" i="2"/>
  <c r="J28" i="2"/>
  <c r="I28" i="2"/>
  <c r="K27" i="2"/>
  <c r="J27" i="2"/>
  <c r="H27" i="2"/>
  <c r="I27" i="2"/>
  <c r="J26" i="2"/>
  <c r="H26" i="2"/>
  <c r="G26" i="2"/>
  <c r="D26" i="2"/>
  <c r="K25" i="2"/>
  <c r="J25" i="2"/>
  <c r="I25" i="2"/>
  <c r="J24" i="2"/>
  <c r="G24" i="2"/>
  <c r="D24" i="2"/>
  <c r="F23" i="2"/>
  <c r="B23" i="2"/>
  <c r="K22" i="2"/>
  <c r="J22" i="2"/>
  <c r="H22" i="2"/>
  <c r="I22" i="2"/>
  <c r="F21" i="2"/>
  <c r="B21" i="2"/>
  <c r="J20" i="2"/>
  <c r="G20" i="2"/>
  <c r="D20" i="2"/>
  <c r="J19" i="2"/>
  <c r="G19" i="2"/>
  <c r="D19" i="2"/>
  <c r="J18" i="2"/>
  <c r="G18" i="2"/>
  <c r="D18" i="2"/>
  <c r="J17" i="2"/>
  <c r="G17" i="2"/>
  <c r="D17" i="2"/>
  <c r="F16" i="2"/>
  <c r="J16" i="2" s="1"/>
  <c r="C16" i="2"/>
  <c r="G16" i="2" s="1"/>
  <c r="B16" i="2"/>
  <c r="J15" i="2"/>
  <c r="G15" i="2"/>
  <c r="D15" i="2"/>
  <c r="J14" i="2"/>
  <c r="G14" i="2"/>
  <c r="D14" i="2"/>
  <c r="K13" i="2"/>
  <c r="J13" i="2"/>
  <c r="I13" i="2"/>
  <c r="K12" i="2"/>
  <c r="J12" i="2"/>
  <c r="D12" i="2"/>
  <c r="F11" i="2"/>
  <c r="B11" i="2"/>
  <c r="H11" i="2" s="1"/>
  <c r="J10" i="2"/>
  <c r="G10" i="2"/>
  <c r="D10" i="2"/>
  <c r="J9" i="2"/>
  <c r="G9" i="2"/>
  <c r="D9" i="2"/>
  <c r="F8" i="2"/>
  <c r="F7" i="2" s="1"/>
  <c r="C8" i="2"/>
  <c r="G8" i="2" s="1"/>
  <c r="B8" i="2"/>
  <c r="J8" i="2" s="1"/>
  <c r="I29" i="3" l="1"/>
  <c r="J29" i="3"/>
  <c r="G47" i="3"/>
  <c r="H47" i="3" s="1"/>
  <c r="D47" i="3"/>
  <c r="E47" i="3" s="1"/>
  <c r="C65" i="3"/>
  <c r="G21" i="3"/>
  <c r="H21" i="3" s="1"/>
  <c r="D21" i="3"/>
  <c r="E21" i="3" s="1"/>
  <c r="F6" i="3"/>
  <c r="I7" i="3"/>
  <c r="J7" i="3"/>
  <c r="F46" i="3"/>
  <c r="J65" i="3"/>
  <c r="I65" i="3"/>
  <c r="D34" i="3"/>
  <c r="E34" i="3" s="1"/>
  <c r="G34" i="3"/>
  <c r="H34" i="3" s="1"/>
  <c r="G29" i="3"/>
  <c r="H29" i="3" s="1"/>
  <c r="D29" i="3"/>
  <c r="E29" i="3" s="1"/>
  <c r="D11" i="3"/>
  <c r="E11" i="3" s="1"/>
  <c r="G11" i="3"/>
  <c r="H11" i="3" s="1"/>
  <c r="C7" i="3"/>
  <c r="E25" i="2"/>
  <c r="E40" i="2"/>
  <c r="G25" i="2"/>
  <c r="C42" i="2"/>
  <c r="G42" i="2" s="1"/>
  <c r="D25" i="2"/>
  <c r="G27" i="2"/>
  <c r="D35" i="2"/>
  <c r="E12" i="2"/>
  <c r="K21" i="2"/>
  <c r="K23" i="2"/>
  <c r="K30" i="2"/>
  <c r="E38" i="2"/>
  <c r="D39" i="2"/>
  <c r="D73" i="2"/>
  <c r="G38" i="2"/>
  <c r="E39" i="2"/>
  <c r="F47" i="2"/>
  <c r="D16" i="2"/>
  <c r="D31" i="2"/>
  <c r="K34" i="2"/>
  <c r="G39" i="2"/>
  <c r="K54" i="2"/>
  <c r="D56" i="2"/>
  <c r="D62" i="2"/>
  <c r="K73" i="2"/>
  <c r="K11" i="2"/>
  <c r="F29" i="2"/>
  <c r="J42" i="2"/>
  <c r="H48" i="2"/>
  <c r="G58" i="2"/>
  <c r="G62" i="2"/>
  <c r="D27" i="2"/>
  <c r="C30" i="2"/>
  <c r="G30" i="2" s="1"/>
  <c r="D44" i="2"/>
  <c r="G50" i="2"/>
  <c r="E27" i="2"/>
  <c r="D28" i="2"/>
  <c r="C54" i="2"/>
  <c r="G54" i="2" s="1"/>
  <c r="C48" i="2"/>
  <c r="E48" i="2" s="1"/>
  <c r="I50" i="2"/>
  <c r="E31" i="2"/>
  <c r="D32" i="2"/>
  <c r="E35" i="2"/>
  <c r="E36" i="2"/>
  <c r="D50" i="2"/>
  <c r="G31" i="2"/>
  <c r="G35" i="2"/>
  <c r="K7" i="2"/>
  <c r="K29" i="2"/>
  <c r="D51" i="2"/>
  <c r="C47" i="2"/>
  <c r="G51" i="2"/>
  <c r="F65" i="2"/>
  <c r="C11" i="2"/>
  <c r="G12" i="2"/>
  <c r="D13" i="2"/>
  <c r="D22" i="2"/>
  <c r="H25" i="2"/>
  <c r="E28" i="2"/>
  <c r="B29" i="2"/>
  <c r="H29" i="2"/>
  <c r="J30" i="2"/>
  <c r="E32" i="2"/>
  <c r="G36" i="2"/>
  <c r="D37" i="2"/>
  <c r="G40" i="2"/>
  <c r="D45" i="2"/>
  <c r="D53" i="2"/>
  <c r="E54" i="2"/>
  <c r="E56" i="2"/>
  <c r="D61" i="2"/>
  <c r="H73" i="2"/>
  <c r="F6" i="2"/>
  <c r="B7" i="2"/>
  <c r="H7" i="2"/>
  <c r="D8" i="2"/>
  <c r="J11" i="2"/>
  <c r="H12" i="2"/>
  <c r="E13" i="2"/>
  <c r="H21" i="2"/>
  <c r="E22" i="2"/>
  <c r="H23" i="2"/>
  <c r="G28" i="2"/>
  <c r="G32" i="2"/>
  <c r="E37" i="2"/>
  <c r="H42" i="2"/>
  <c r="F46" i="2"/>
  <c r="B47" i="2"/>
  <c r="B65" i="2" s="1"/>
  <c r="J48" i="2"/>
  <c r="G53" i="2"/>
  <c r="G56" i="2"/>
  <c r="E61" i="2"/>
  <c r="I73" i="2"/>
  <c r="I12" i="2"/>
  <c r="G13" i="2"/>
  <c r="G22" i="2"/>
  <c r="C23" i="2"/>
  <c r="C21" i="2" s="1"/>
  <c r="H28" i="2"/>
  <c r="I36" i="2"/>
  <c r="I40" i="2"/>
  <c r="G61" i="2"/>
  <c r="J73" i="2"/>
  <c r="J7" i="2"/>
  <c r="H13" i="2"/>
  <c r="J21" i="2"/>
  <c r="J23" i="2"/>
  <c r="J47" i="2"/>
  <c r="C34" i="2"/>
  <c r="I46" i="3" l="1"/>
  <c r="J46" i="3"/>
  <c r="F66" i="3"/>
  <c r="D65" i="3"/>
  <c r="E65" i="3" s="1"/>
  <c r="G65" i="3"/>
  <c r="H65" i="3" s="1"/>
  <c r="G7" i="3"/>
  <c r="H7" i="3" s="1"/>
  <c r="C46" i="3"/>
  <c r="D7" i="3"/>
  <c r="E7" i="3" s="1"/>
  <c r="C6" i="3"/>
  <c r="J6" i="3"/>
  <c r="I6" i="3"/>
  <c r="D42" i="2"/>
  <c r="J29" i="2"/>
  <c r="C29" i="2"/>
  <c r="E29" i="2" s="1"/>
  <c r="I48" i="2"/>
  <c r="G48" i="2"/>
  <c r="I30" i="2"/>
  <c r="D48" i="2"/>
  <c r="E30" i="2"/>
  <c r="D30" i="2"/>
  <c r="I54" i="2"/>
  <c r="D54" i="2"/>
  <c r="E21" i="2"/>
  <c r="D21" i="2"/>
  <c r="I21" i="2"/>
  <c r="G21" i="2"/>
  <c r="F66" i="2"/>
  <c r="G11" i="2"/>
  <c r="E11" i="2"/>
  <c r="C7" i="2"/>
  <c r="D11" i="2"/>
  <c r="I11" i="2"/>
  <c r="K65" i="2"/>
  <c r="J65" i="2"/>
  <c r="H65" i="2"/>
  <c r="K47" i="2"/>
  <c r="I34" i="2"/>
  <c r="G34" i="2"/>
  <c r="D34" i="2"/>
  <c r="E34" i="2"/>
  <c r="B46" i="2"/>
  <c r="B66" i="2" s="1"/>
  <c r="B68" i="2" s="1"/>
  <c r="B69" i="2" s="1"/>
  <c r="B71" i="2" s="1"/>
  <c r="B6" i="2"/>
  <c r="H6" i="2" s="1"/>
  <c r="E47" i="2"/>
  <c r="D47" i="2"/>
  <c r="C65" i="2"/>
  <c r="I47" i="2"/>
  <c r="G47" i="2"/>
  <c r="E23" i="2"/>
  <c r="D23" i="2"/>
  <c r="I23" i="2"/>
  <c r="G23" i="2"/>
  <c r="H47" i="2"/>
  <c r="G29" i="2"/>
  <c r="D6" i="3" l="1"/>
  <c r="E6" i="3" s="1"/>
  <c r="G6" i="3"/>
  <c r="H6" i="3" s="1"/>
  <c r="I66" i="3"/>
  <c r="J66" i="3"/>
  <c r="F68" i="3"/>
  <c r="C66" i="3"/>
  <c r="D46" i="3"/>
  <c r="E46" i="3" s="1"/>
  <c r="G46" i="3"/>
  <c r="H46" i="3" s="1"/>
  <c r="I29" i="2"/>
  <c r="J6" i="2"/>
  <c r="D29" i="2"/>
  <c r="F68" i="2"/>
  <c r="K66" i="2"/>
  <c r="J66" i="2"/>
  <c r="H66" i="2"/>
  <c r="B76" i="2"/>
  <c r="E65" i="2"/>
  <c r="D65" i="2"/>
  <c r="I65" i="2"/>
  <c r="G65" i="2"/>
  <c r="J46" i="2"/>
  <c r="K46" i="2"/>
  <c r="K6" i="2"/>
  <c r="H46" i="2"/>
  <c r="C46" i="2"/>
  <c r="E7" i="2"/>
  <c r="C6" i="2"/>
  <c r="D7" i="2"/>
  <c r="I7" i="2"/>
  <c r="G7" i="2"/>
  <c r="I68" i="3" l="1"/>
  <c r="F69" i="3"/>
  <c r="J68" i="3"/>
  <c r="C68" i="3"/>
  <c r="D66" i="3"/>
  <c r="E66" i="3" s="1"/>
  <c r="G66" i="3"/>
  <c r="H66" i="3" s="1"/>
  <c r="I6" i="2"/>
  <c r="G6" i="2"/>
  <c r="E6" i="2"/>
  <c r="D6" i="2"/>
  <c r="I46" i="2"/>
  <c r="G46" i="2"/>
  <c r="C66" i="2"/>
  <c r="E46" i="2"/>
  <c r="D46" i="2"/>
  <c r="K68" i="2"/>
  <c r="F69" i="2"/>
  <c r="J68" i="2"/>
  <c r="H68" i="2"/>
  <c r="D68" i="3" l="1"/>
  <c r="E68" i="3" s="1"/>
  <c r="G68" i="3"/>
  <c r="H68" i="3" s="1"/>
  <c r="C69" i="3"/>
  <c r="F71" i="3"/>
  <c r="J69" i="3"/>
  <c r="I69" i="3"/>
  <c r="H69" i="2"/>
  <c r="F71" i="2"/>
  <c r="K69" i="2"/>
  <c r="J69" i="2"/>
  <c r="G66" i="2"/>
  <c r="E66" i="2"/>
  <c r="C68" i="2"/>
  <c r="D66" i="2"/>
  <c r="I66" i="2"/>
  <c r="H72" i="3" l="1"/>
  <c r="J71" i="3"/>
  <c r="F76" i="3"/>
  <c r="I71" i="3"/>
  <c r="G69" i="3"/>
  <c r="H69" i="3" s="1"/>
  <c r="C71" i="3"/>
  <c r="D69" i="3"/>
  <c r="E69" i="3" s="1"/>
  <c r="F76" i="2"/>
  <c r="J76" i="2" s="1"/>
  <c r="K71" i="2"/>
  <c r="J71" i="2"/>
  <c r="H71" i="2"/>
  <c r="E68" i="2"/>
  <c r="D68" i="2"/>
  <c r="I68" i="2"/>
  <c r="C69" i="2"/>
  <c r="G68" i="2"/>
  <c r="C76" i="3" l="1"/>
  <c r="D71" i="3"/>
  <c r="E71" i="3" s="1"/>
  <c r="G71" i="3"/>
  <c r="H71" i="3" s="1"/>
  <c r="I76" i="3"/>
  <c r="J76" i="3"/>
  <c r="G69" i="2"/>
  <c r="E69" i="2"/>
  <c r="C71" i="2"/>
  <c r="D69" i="2"/>
  <c r="I69" i="2"/>
  <c r="D76" i="3" l="1"/>
  <c r="G76" i="3"/>
  <c r="G71" i="2"/>
  <c r="E71" i="2"/>
  <c r="D71" i="2"/>
  <c r="C76" i="2"/>
  <c r="I71" i="2"/>
  <c r="G76" i="2" l="1"/>
  <c r="D76" i="2"/>
</calcChain>
</file>

<file path=xl/sharedStrings.xml><?xml version="1.0" encoding="utf-8"?>
<sst xmlns="http://schemas.openxmlformats.org/spreadsheetml/2006/main" count="222" uniqueCount="83">
  <si>
    <t>PRESUPUESTOS GENERALES DE LA COMUNIDAD AUTÓNOMA DE CANARIAS</t>
  </si>
  <si>
    <t>SOCIEDAD MERCANTIL PÚBLICA O ENTIDAD PÚBLICA EMPRESARIAL: Instituto Tecnológico de Canarias, S.A.</t>
  </si>
  <si>
    <t>CUENTA DE PÉRDIDAS Y GANANCIAS</t>
  </si>
  <si>
    <t>A) OPERACIONES CONTINUADAS</t>
  </si>
  <si>
    <t>1. IMPORTE NETO DE LA CIFRA DE NEGOCIOS.</t>
  </si>
  <si>
    <t>a) Ventas.</t>
  </si>
  <si>
    <t>a.1) Al sector público</t>
  </si>
  <si>
    <t>a.2) Al sector privado</t>
  </si>
  <si>
    <t>b) Prestaciones de servicios.</t>
  </si>
  <si>
    <t>b.1) Al sector público</t>
  </si>
  <si>
    <t>b.2) Al sector privado</t>
  </si>
  <si>
    <t>3. TRABAJOS REALIZADOS POR LA EMPRESA PARA SU ACTIVO.</t>
  </si>
  <si>
    <t>4. APROVISIONAMIENTOS.</t>
  </si>
  <si>
    <t>a) Consumo de mercaderías.</t>
  </si>
  <si>
    <t>b) Consumo de materias primas y otras materias consumibles.</t>
  </si>
  <si>
    <t>c) Trabajos realizados por otras empresas.</t>
  </si>
  <si>
    <t>d) Deterioro de mercaderías, materias primas y otros aprovisionamientos.</t>
  </si>
  <si>
    <t>5. OTROS INGRESOS DE EXPLOTACIÓN</t>
  </si>
  <si>
    <t>a) Ingresos accesorios y otros de gestión corriente.</t>
  </si>
  <si>
    <t>b) Subvenciones de explotación incorporadas al resultado del ejercicio.</t>
  </si>
  <si>
    <t xml:space="preserve">            b.1) Estado</t>
  </si>
  <si>
    <t xml:space="preserve">            b.2) Comunidad Autónoma</t>
  </si>
  <si>
    <t xml:space="preserve">            b.3) Corporaciones Locales</t>
  </si>
  <si>
    <t xml:space="preserve">            b.4) Otros Entes</t>
  </si>
  <si>
    <t xml:space="preserve">            b.5) Imputacion de subvenciones de explotación de ejercicios anteriores</t>
  </si>
  <si>
    <t>6. GASTOS DE PERSONAL</t>
  </si>
  <si>
    <t>a) Sueldos, salarios y asimilados.</t>
  </si>
  <si>
    <t>b) Cargas sociales.</t>
  </si>
  <si>
    <t>c) Provisiones.</t>
  </si>
  <si>
    <t>7. OTROS GASTOS DE EXPLOTACIÓN.</t>
  </si>
  <si>
    <t>a) Servicios exteriores.</t>
  </si>
  <si>
    <t>b) Tributos.</t>
  </si>
  <si>
    <t>c) Pérdidas, deterioro y variación de provisiones por operaciones comerciales.</t>
  </si>
  <si>
    <t>d) Otros gastos de gestión corriente.</t>
  </si>
  <si>
    <t>8. AMORTIZACIÓN DEL INMOVILIZADO.</t>
  </si>
  <si>
    <t>9. IMPUTACIÓN DE SUBVENCIONES DE INMOVILIZADO NO FINANCIERO Y OTRAS.</t>
  </si>
  <si>
    <t>10. EXCESO DE PROVISIONES.</t>
  </si>
  <si>
    <t>11. DETERIORO Y RESULTADO POR ENAJENACIONES DEL INMOVILIZADO.</t>
  </si>
  <si>
    <t>a) Deterioros y pérdidas.</t>
  </si>
  <si>
    <t>b) Resultados por enajenaciones y otras.</t>
  </si>
  <si>
    <t>12. OTROS RESULTADOS.</t>
  </si>
  <si>
    <t>A.1) RESULTADO DE EXPLOTACIÓN (1+2+3+4+5+6+7+8+9+10+11)</t>
  </si>
  <si>
    <t>12. INGRESOS FINANCIEROS.</t>
  </si>
  <si>
    <t>a) De participaciones en instrumentos de patrimonio.</t>
  </si>
  <si>
    <t>a1) En empresas del grupo y asociadas.</t>
  </si>
  <si>
    <t>a2) En terceros.</t>
  </si>
  <si>
    <t>b) De valores negociables y otros instrumentos financieros</t>
  </si>
  <si>
    <t>b1) De empresas del grupo y asociadas.</t>
  </si>
  <si>
    <t>b2) De terceros.</t>
  </si>
  <si>
    <t>13. GASTOS FINANCIEROS.</t>
  </si>
  <si>
    <t>a) Por deudas con empresas del grupo y asociadas.</t>
  </si>
  <si>
    <t>b) Por deudas con terceros.</t>
  </si>
  <si>
    <t>c) Por actualización de provisiones.</t>
  </si>
  <si>
    <t>14. VARIACIÓN DE VALOR RAZONABLE EN INSTRUMENTOS FINANCIEROS.</t>
  </si>
  <si>
    <t>a) Cartera de negociación y otros.</t>
  </si>
  <si>
    <t>b) Imputación al resultado del ejercicio por activos financieros disponibles para la venta.</t>
  </si>
  <si>
    <t>15. DIFERENCIAS DE CAMBIO.</t>
  </si>
  <si>
    <t>A.2) RESULTADO FINANCIERO (12+13+14+15+16)</t>
  </si>
  <si>
    <t>A.3) RESULTADO ANTES DE IMPUESTOS (A.1+A.2)</t>
  </si>
  <si>
    <t>17. IMPUESTOS SOBRE BENEFICIOS.</t>
  </si>
  <si>
    <t>A.4) RESULTADO DEL EJERCICIO PROCEDENTE DE OPERACIONES CONTINUADAS (A.3+17)</t>
  </si>
  <si>
    <t>B) OPERACIONES INTERRUMPIDAS</t>
  </si>
  <si>
    <t>18. RESULTADO DEL EJERCICIO PROCEDENTE DE OPERACIONES INTERRUMPIDAS NETO DE IMPUESTOS.</t>
  </si>
  <si>
    <t>A.5) RESULTADO DEL EJERCICIO (A.4+18)</t>
  </si>
  <si>
    <t>% Ejec.</t>
  </si>
  <si>
    <t>% Desv</t>
  </si>
  <si>
    <t>Ingresos de Explotación (1+5)</t>
  </si>
  <si>
    <t>2. VARIACIÓN DE EXISTENCIAS DE PRODUCTOS TERMINADOS Y EN CURSO</t>
  </si>
  <si>
    <t>Gastos de exlotación sin amotización (6+7)</t>
  </si>
  <si>
    <t>16. DETERIORO Y RESULTADO POR ENAJENACIONES DE INST.FINANC.</t>
  </si>
  <si>
    <t>Ajustes Adicionales Patrimonio Neto</t>
  </si>
  <si>
    <t>Intereses Préstamo ACIISI APD-09/15</t>
  </si>
  <si>
    <t>Resultado tras Ajustes Patrimonio Neto</t>
  </si>
  <si>
    <t>SP-4</t>
  </si>
  <si>
    <t>% Variac.</t>
  </si>
  <si>
    <t xml:space="preserve"> </t>
  </si>
  <si>
    <t>APD 2022 Gastos Funcionamiento</t>
  </si>
  <si>
    <t>Desviac. PAIF Inicial</t>
  </si>
  <si>
    <t>Desviac. Actualiz.     Cierre</t>
  </si>
  <si>
    <t>Dif. Actualiz.</t>
  </si>
  <si>
    <t xml:space="preserve">PAIF inicial 2023 Aprobado </t>
  </si>
  <si>
    <t>Modif PAIF 2024 cierre 2023</t>
  </si>
  <si>
    <t>Prev Cierre 2023  PAIF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</si>
</sst>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11"/>
      <color indexed="8"/>
      <name val="Book Antiqua"/>
      <family val="2"/>
    </font>
    <font>
      <sz val="11"/>
      <color theme="1"/>
      <name val="Book Antiqu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8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2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4" fontId="3" fillId="0" borderId="0" xfId="0" applyNumberFormat="1" applyFont="1"/>
    <xf numFmtId="43" fontId="3" fillId="0" borderId="0" xfId="4" applyFont="1"/>
    <xf numFmtId="0" fontId="2" fillId="0" borderId="1" xfId="0" applyFont="1" applyBorder="1" applyAlignment="1">
      <alignment horizontal="center" vertical="center"/>
    </xf>
    <xf numFmtId="3" fontId="2" fillId="3" borderId="5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3" fillId="0" borderId="0" xfId="0" applyNumberFormat="1" applyFont="1"/>
    <xf numFmtId="3" fontId="9" fillId="0" borderId="3" xfId="4" applyNumberFormat="1" applyFont="1" applyBorder="1"/>
    <xf numFmtId="3" fontId="3" fillId="0" borderId="0" xfId="4" applyNumberFormat="1" applyFont="1"/>
    <xf numFmtId="3" fontId="4" fillId="3" borderId="7" xfId="0" applyNumberFormat="1" applyFont="1" applyFill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5" fillId="2" borderId="1" xfId="0" applyFont="1" applyFill="1" applyBorder="1" applyAlignment="1"/>
    <xf numFmtId="0" fontId="5" fillId="2" borderId="9" xfId="0" applyFont="1" applyFill="1" applyBorder="1" applyAlignment="1"/>
    <xf numFmtId="0" fontId="5" fillId="0" borderId="5" xfId="0" applyFont="1" applyBorder="1"/>
    <xf numFmtId="0" fontId="6" fillId="0" borderId="6" xfId="0" applyFont="1" applyBorder="1" applyAlignment="1">
      <alignment horizontal="left" indent="1"/>
    </xf>
    <xf numFmtId="0" fontId="5" fillId="0" borderId="6" xfId="0" applyFont="1" applyBorder="1" applyAlignment="1">
      <alignment vertical="justify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6" fillId="0" borderId="6" xfId="0" applyFont="1" applyBorder="1" applyAlignment="1">
      <alignment horizontal="left" indent="2"/>
    </xf>
    <xf numFmtId="0" fontId="6" fillId="0" borderId="6" xfId="0" applyFont="1" applyBorder="1" applyAlignment="1">
      <alignment horizontal="left" vertical="justify" indent="1"/>
    </xf>
    <xf numFmtId="0" fontId="5" fillId="0" borderId="7" xfId="0" applyFont="1" applyBorder="1" applyAlignment="1">
      <alignment vertical="justify"/>
    </xf>
    <xf numFmtId="0" fontId="5" fillId="0" borderId="8" xfId="0" applyFont="1" applyBorder="1" applyAlignment="1">
      <alignment vertical="justify"/>
    </xf>
    <xf numFmtId="0" fontId="5" fillId="2" borderId="3" xfId="0" applyFont="1" applyFill="1" applyBorder="1"/>
    <xf numFmtId="0" fontId="7" fillId="0" borderId="0" xfId="0" applyFont="1"/>
    <xf numFmtId="0" fontId="5" fillId="4" borderId="10" xfId="1" applyFont="1" applyFill="1" applyBorder="1" applyAlignment="1">
      <alignment horizontal="left" indent="1"/>
    </xf>
    <xf numFmtId="0" fontId="6" fillId="4" borderId="0" xfId="1" applyFont="1" applyFill="1" applyAlignment="1">
      <alignment horizontal="left" vertical="center" indent="2"/>
    </xf>
    <xf numFmtId="0" fontId="5" fillId="5" borderId="11" xfId="1" applyFont="1" applyFill="1" applyBorder="1" applyAlignment="1">
      <alignment horizontal="left" indent="1"/>
    </xf>
    <xf numFmtId="3" fontId="2" fillId="0" borderId="3" xfId="0" applyNumberFormat="1" applyFont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9" fontId="2" fillId="2" borderId="3" xfId="14" applyFont="1" applyFill="1" applyBorder="1" applyAlignment="1">
      <alignment vertical="center"/>
    </xf>
    <xf numFmtId="164" fontId="2" fillId="2" borderId="3" xfId="14" applyNumberFormat="1" applyFont="1" applyFill="1" applyBorder="1" applyAlignment="1">
      <alignment vertical="center"/>
    </xf>
    <xf numFmtId="9" fontId="2" fillId="3" borderId="5" xfId="14" applyFont="1" applyFill="1" applyBorder="1" applyAlignment="1">
      <alignment vertical="center"/>
    </xf>
    <xf numFmtId="164" fontId="2" fillId="3" borderId="5" xfId="14" applyNumberFormat="1" applyFont="1" applyFill="1" applyBorder="1" applyAlignment="1">
      <alignment vertical="center"/>
    </xf>
    <xf numFmtId="3" fontId="4" fillId="3" borderId="6" xfId="14" applyNumberFormat="1" applyFont="1" applyFill="1" applyBorder="1" applyAlignment="1">
      <alignment vertical="center"/>
    </xf>
    <xf numFmtId="164" fontId="4" fillId="3" borderId="6" xfId="14" applyNumberFormat="1" applyFont="1" applyFill="1" applyBorder="1" applyAlignment="1">
      <alignment vertical="center"/>
    </xf>
    <xf numFmtId="164" fontId="4" fillId="0" borderId="6" xfId="14" applyNumberFormat="1" applyFont="1" applyBorder="1" applyAlignment="1">
      <alignment vertical="center"/>
    </xf>
    <xf numFmtId="9" fontId="4" fillId="3" borderId="6" xfId="14" applyFont="1" applyFill="1" applyBorder="1" applyAlignment="1">
      <alignment vertical="center"/>
    </xf>
    <xf numFmtId="9" fontId="4" fillId="0" borderId="6" xfId="14" applyFont="1" applyBorder="1" applyAlignment="1">
      <alignment vertical="center"/>
    </xf>
    <xf numFmtId="3" fontId="2" fillId="0" borderId="6" xfId="14" applyNumberFormat="1" applyFont="1" applyBorder="1" applyAlignment="1">
      <alignment vertical="center"/>
    </xf>
    <xf numFmtId="164" fontId="2" fillId="0" borderId="6" xfId="14" applyNumberFormat="1" applyFont="1" applyBorder="1" applyAlignment="1">
      <alignment vertical="center"/>
    </xf>
    <xf numFmtId="3" fontId="4" fillId="0" borderId="6" xfId="14" applyNumberFormat="1" applyFont="1" applyBorder="1" applyAlignment="1">
      <alignment vertical="center"/>
    </xf>
    <xf numFmtId="9" fontId="2" fillId="0" borderId="6" xfId="14" applyFont="1" applyBorder="1" applyAlignment="1">
      <alignment vertical="center"/>
    </xf>
    <xf numFmtId="164" fontId="4" fillId="0" borderId="7" xfId="14" applyNumberFormat="1" applyFont="1" applyBorder="1" applyAlignment="1">
      <alignment vertical="center"/>
    </xf>
    <xf numFmtId="0" fontId="9" fillId="0" borderId="0" xfId="0" applyFont="1"/>
    <xf numFmtId="9" fontId="2" fillId="0" borderId="5" xfId="14" applyFont="1" applyBorder="1" applyAlignment="1">
      <alignment vertical="center"/>
    </xf>
    <xf numFmtId="164" fontId="2" fillId="0" borderId="5" xfId="14" applyNumberFormat="1" applyFont="1" applyBorder="1" applyAlignment="1">
      <alignment vertical="center"/>
    </xf>
    <xf numFmtId="3" fontId="4" fillId="0" borderId="0" xfId="14" applyNumberFormat="1" applyFont="1"/>
    <xf numFmtId="164" fontId="2" fillId="0" borderId="7" xfId="14" applyNumberFormat="1" applyFont="1" applyBorder="1" applyAlignment="1">
      <alignment vertical="center"/>
    </xf>
    <xf numFmtId="164" fontId="2" fillId="2" borderId="4" xfId="14" applyNumberFormat="1" applyFont="1" applyFill="1" applyBorder="1" applyAlignment="1">
      <alignment vertical="center"/>
    </xf>
    <xf numFmtId="3" fontId="2" fillId="0" borderId="8" xfId="14" applyNumberFormat="1" applyFont="1" applyBorder="1" applyAlignment="1">
      <alignment vertical="center"/>
    </xf>
    <xf numFmtId="164" fontId="2" fillId="0" borderId="8" xfId="14" applyNumberFormat="1" applyFont="1" applyBorder="1" applyAlignment="1">
      <alignment vertical="center"/>
    </xf>
    <xf numFmtId="3" fontId="3" fillId="0" borderId="0" xfId="14" applyNumberFormat="1" applyFont="1"/>
    <xf numFmtId="164" fontId="3" fillId="0" borderId="0" xfId="14" applyNumberFormat="1" applyFont="1"/>
    <xf numFmtId="164" fontId="9" fillId="0" borderId="3" xfId="14" applyNumberFormat="1" applyFont="1" applyBorder="1"/>
    <xf numFmtId="9" fontId="3" fillId="0" borderId="0" xfId="14" applyNumberFormat="1" applyFont="1"/>
    <xf numFmtId="9" fontId="3" fillId="0" borderId="0" xfId="14" applyFont="1"/>
    <xf numFmtId="3" fontId="2" fillId="2" borderId="3" xfId="14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5">
    <cellStyle name="Excel Built-in Normal" xfId="2"/>
    <cellStyle name="Excel Built-in Normal 2" xfId="3"/>
    <cellStyle name="Millares 2" xfId="5"/>
    <cellStyle name="Millares 3" xfId="4"/>
    <cellStyle name="Normal" xfId="0" builtinId="0"/>
    <cellStyle name="Normal 12" xfId="1"/>
    <cellStyle name="Normal 2" xfId="6"/>
    <cellStyle name="Normal 3" xfId="7"/>
    <cellStyle name="Normal 3 2" xfId="8"/>
    <cellStyle name="Normal 4" xfId="9"/>
    <cellStyle name="Normal 7" xfId="10"/>
    <cellStyle name="Porcentaje 2" xfId="11"/>
    <cellStyle name="Porcentaje 3" xfId="12"/>
    <cellStyle name="Porcentaje 4" xfId="14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P43" sqref="P43"/>
    </sheetView>
  </sheetViews>
  <sheetFormatPr baseColWidth="10" defaultRowHeight="14.25"/>
  <cols>
    <col min="1" max="1" width="55" style="2" customWidth="1"/>
    <col min="2" max="2" width="13.140625" style="17" customWidth="1"/>
    <col min="3" max="3" width="11.28515625" style="17" bestFit="1" customWidth="1"/>
    <col min="4" max="4" width="10.85546875" style="17" bestFit="1" customWidth="1"/>
    <col min="5" max="5" width="8" style="17" bestFit="1" customWidth="1"/>
    <col min="6" max="6" width="12" style="17" bestFit="1" customWidth="1"/>
    <col min="7" max="7" width="10.85546875" style="17" bestFit="1" customWidth="1"/>
    <col min="8" max="8" width="9.85546875" style="2" bestFit="1" customWidth="1"/>
    <col min="9" max="9" width="9" style="2" bestFit="1" customWidth="1"/>
    <col min="10" max="10" width="12.28515625" style="2" customWidth="1"/>
    <col min="11" max="11" width="9.85546875" style="2" bestFit="1" customWidth="1"/>
    <col min="12" max="256" width="11.42578125" style="2"/>
    <col min="257" max="257" width="55" style="2" customWidth="1"/>
    <col min="258" max="258" width="13.140625" style="2" customWidth="1"/>
    <col min="259" max="259" width="11.5703125" style="2" customWidth="1"/>
    <col min="260" max="260" width="10.140625" style="2" customWidth="1"/>
    <col min="261" max="261" width="8" style="2" bestFit="1" customWidth="1"/>
    <col min="262" max="262" width="11.28515625" style="2" bestFit="1" customWidth="1"/>
    <col min="263" max="263" width="10.42578125" style="2" bestFit="1" customWidth="1"/>
    <col min="264" max="264" width="0" style="2" hidden="1" customWidth="1"/>
    <col min="265" max="265" width="9" style="2" bestFit="1" customWidth="1"/>
    <col min="266" max="266" width="12.28515625" style="2" customWidth="1"/>
    <col min="267" max="267" width="9" style="2" customWidth="1"/>
    <col min="268" max="512" width="11.42578125" style="2"/>
    <col min="513" max="513" width="55" style="2" customWidth="1"/>
    <col min="514" max="514" width="13.140625" style="2" customWidth="1"/>
    <col min="515" max="515" width="11.5703125" style="2" customWidth="1"/>
    <col min="516" max="516" width="10.140625" style="2" customWidth="1"/>
    <col min="517" max="517" width="8" style="2" bestFit="1" customWidth="1"/>
    <col min="518" max="518" width="11.28515625" style="2" bestFit="1" customWidth="1"/>
    <col min="519" max="519" width="10.42578125" style="2" bestFit="1" customWidth="1"/>
    <col min="520" max="520" width="0" style="2" hidden="1" customWidth="1"/>
    <col min="521" max="521" width="9" style="2" bestFit="1" customWidth="1"/>
    <col min="522" max="522" width="12.28515625" style="2" customWidth="1"/>
    <col min="523" max="523" width="9" style="2" customWidth="1"/>
    <col min="524" max="768" width="11.42578125" style="2"/>
    <col min="769" max="769" width="55" style="2" customWidth="1"/>
    <col min="770" max="770" width="13.140625" style="2" customWidth="1"/>
    <col min="771" max="771" width="11.5703125" style="2" customWidth="1"/>
    <col min="772" max="772" width="10.140625" style="2" customWidth="1"/>
    <col min="773" max="773" width="8" style="2" bestFit="1" customWidth="1"/>
    <col min="774" max="774" width="11.28515625" style="2" bestFit="1" customWidth="1"/>
    <col min="775" max="775" width="10.42578125" style="2" bestFit="1" customWidth="1"/>
    <col min="776" max="776" width="0" style="2" hidden="1" customWidth="1"/>
    <col min="777" max="777" width="9" style="2" bestFit="1" customWidth="1"/>
    <col min="778" max="778" width="12.28515625" style="2" customWidth="1"/>
    <col min="779" max="779" width="9" style="2" customWidth="1"/>
    <col min="780" max="1024" width="11.42578125" style="2"/>
    <col min="1025" max="1025" width="55" style="2" customWidth="1"/>
    <col min="1026" max="1026" width="13.140625" style="2" customWidth="1"/>
    <col min="1027" max="1027" width="11.5703125" style="2" customWidth="1"/>
    <col min="1028" max="1028" width="10.140625" style="2" customWidth="1"/>
    <col min="1029" max="1029" width="8" style="2" bestFit="1" customWidth="1"/>
    <col min="1030" max="1030" width="11.28515625" style="2" bestFit="1" customWidth="1"/>
    <col min="1031" max="1031" width="10.42578125" style="2" bestFit="1" customWidth="1"/>
    <col min="1032" max="1032" width="0" style="2" hidden="1" customWidth="1"/>
    <col min="1033" max="1033" width="9" style="2" bestFit="1" customWidth="1"/>
    <col min="1034" max="1034" width="12.28515625" style="2" customWidth="1"/>
    <col min="1035" max="1035" width="9" style="2" customWidth="1"/>
    <col min="1036" max="1280" width="11.42578125" style="2"/>
    <col min="1281" max="1281" width="55" style="2" customWidth="1"/>
    <col min="1282" max="1282" width="13.140625" style="2" customWidth="1"/>
    <col min="1283" max="1283" width="11.5703125" style="2" customWidth="1"/>
    <col min="1284" max="1284" width="10.140625" style="2" customWidth="1"/>
    <col min="1285" max="1285" width="8" style="2" bestFit="1" customWidth="1"/>
    <col min="1286" max="1286" width="11.28515625" style="2" bestFit="1" customWidth="1"/>
    <col min="1287" max="1287" width="10.42578125" style="2" bestFit="1" customWidth="1"/>
    <col min="1288" max="1288" width="0" style="2" hidden="1" customWidth="1"/>
    <col min="1289" max="1289" width="9" style="2" bestFit="1" customWidth="1"/>
    <col min="1290" max="1290" width="12.28515625" style="2" customWidth="1"/>
    <col min="1291" max="1291" width="9" style="2" customWidth="1"/>
    <col min="1292" max="1536" width="11.42578125" style="2"/>
    <col min="1537" max="1537" width="55" style="2" customWidth="1"/>
    <col min="1538" max="1538" width="13.140625" style="2" customWidth="1"/>
    <col min="1539" max="1539" width="11.5703125" style="2" customWidth="1"/>
    <col min="1540" max="1540" width="10.140625" style="2" customWidth="1"/>
    <col min="1541" max="1541" width="8" style="2" bestFit="1" customWidth="1"/>
    <col min="1542" max="1542" width="11.28515625" style="2" bestFit="1" customWidth="1"/>
    <col min="1543" max="1543" width="10.42578125" style="2" bestFit="1" customWidth="1"/>
    <col min="1544" max="1544" width="0" style="2" hidden="1" customWidth="1"/>
    <col min="1545" max="1545" width="9" style="2" bestFit="1" customWidth="1"/>
    <col min="1546" max="1546" width="12.28515625" style="2" customWidth="1"/>
    <col min="1547" max="1547" width="9" style="2" customWidth="1"/>
    <col min="1548" max="1792" width="11.42578125" style="2"/>
    <col min="1793" max="1793" width="55" style="2" customWidth="1"/>
    <col min="1794" max="1794" width="13.140625" style="2" customWidth="1"/>
    <col min="1795" max="1795" width="11.5703125" style="2" customWidth="1"/>
    <col min="1796" max="1796" width="10.140625" style="2" customWidth="1"/>
    <col min="1797" max="1797" width="8" style="2" bestFit="1" customWidth="1"/>
    <col min="1798" max="1798" width="11.28515625" style="2" bestFit="1" customWidth="1"/>
    <col min="1799" max="1799" width="10.42578125" style="2" bestFit="1" customWidth="1"/>
    <col min="1800" max="1800" width="0" style="2" hidden="1" customWidth="1"/>
    <col min="1801" max="1801" width="9" style="2" bestFit="1" customWidth="1"/>
    <col min="1802" max="1802" width="12.28515625" style="2" customWidth="1"/>
    <col min="1803" max="1803" width="9" style="2" customWidth="1"/>
    <col min="1804" max="2048" width="11.42578125" style="2"/>
    <col min="2049" max="2049" width="55" style="2" customWidth="1"/>
    <col min="2050" max="2050" width="13.140625" style="2" customWidth="1"/>
    <col min="2051" max="2051" width="11.5703125" style="2" customWidth="1"/>
    <col min="2052" max="2052" width="10.140625" style="2" customWidth="1"/>
    <col min="2053" max="2053" width="8" style="2" bestFit="1" customWidth="1"/>
    <col min="2054" max="2054" width="11.28515625" style="2" bestFit="1" customWidth="1"/>
    <col min="2055" max="2055" width="10.42578125" style="2" bestFit="1" customWidth="1"/>
    <col min="2056" max="2056" width="0" style="2" hidden="1" customWidth="1"/>
    <col min="2057" max="2057" width="9" style="2" bestFit="1" customWidth="1"/>
    <col min="2058" max="2058" width="12.28515625" style="2" customWidth="1"/>
    <col min="2059" max="2059" width="9" style="2" customWidth="1"/>
    <col min="2060" max="2304" width="11.42578125" style="2"/>
    <col min="2305" max="2305" width="55" style="2" customWidth="1"/>
    <col min="2306" max="2306" width="13.140625" style="2" customWidth="1"/>
    <col min="2307" max="2307" width="11.5703125" style="2" customWidth="1"/>
    <col min="2308" max="2308" width="10.140625" style="2" customWidth="1"/>
    <col min="2309" max="2309" width="8" style="2" bestFit="1" customWidth="1"/>
    <col min="2310" max="2310" width="11.28515625" style="2" bestFit="1" customWidth="1"/>
    <col min="2311" max="2311" width="10.42578125" style="2" bestFit="1" customWidth="1"/>
    <col min="2312" max="2312" width="0" style="2" hidden="1" customWidth="1"/>
    <col min="2313" max="2313" width="9" style="2" bestFit="1" customWidth="1"/>
    <col min="2314" max="2314" width="12.28515625" style="2" customWidth="1"/>
    <col min="2315" max="2315" width="9" style="2" customWidth="1"/>
    <col min="2316" max="2560" width="11.42578125" style="2"/>
    <col min="2561" max="2561" width="55" style="2" customWidth="1"/>
    <col min="2562" max="2562" width="13.140625" style="2" customWidth="1"/>
    <col min="2563" max="2563" width="11.5703125" style="2" customWidth="1"/>
    <col min="2564" max="2564" width="10.140625" style="2" customWidth="1"/>
    <col min="2565" max="2565" width="8" style="2" bestFit="1" customWidth="1"/>
    <col min="2566" max="2566" width="11.28515625" style="2" bestFit="1" customWidth="1"/>
    <col min="2567" max="2567" width="10.42578125" style="2" bestFit="1" customWidth="1"/>
    <col min="2568" max="2568" width="0" style="2" hidden="1" customWidth="1"/>
    <col min="2569" max="2569" width="9" style="2" bestFit="1" customWidth="1"/>
    <col min="2570" max="2570" width="12.28515625" style="2" customWidth="1"/>
    <col min="2571" max="2571" width="9" style="2" customWidth="1"/>
    <col min="2572" max="2816" width="11.42578125" style="2"/>
    <col min="2817" max="2817" width="55" style="2" customWidth="1"/>
    <col min="2818" max="2818" width="13.140625" style="2" customWidth="1"/>
    <col min="2819" max="2819" width="11.5703125" style="2" customWidth="1"/>
    <col min="2820" max="2820" width="10.140625" style="2" customWidth="1"/>
    <col min="2821" max="2821" width="8" style="2" bestFit="1" customWidth="1"/>
    <col min="2822" max="2822" width="11.28515625" style="2" bestFit="1" customWidth="1"/>
    <col min="2823" max="2823" width="10.42578125" style="2" bestFit="1" customWidth="1"/>
    <col min="2824" max="2824" width="0" style="2" hidden="1" customWidth="1"/>
    <col min="2825" max="2825" width="9" style="2" bestFit="1" customWidth="1"/>
    <col min="2826" max="2826" width="12.28515625" style="2" customWidth="1"/>
    <col min="2827" max="2827" width="9" style="2" customWidth="1"/>
    <col min="2828" max="3072" width="11.42578125" style="2"/>
    <col min="3073" max="3073" width="55" style="2" customWidth="1"/>
    <col min="3074" max="3074" width="13.140625" style="2" customWidth="1"/>
    <col min="3075" max="3075" width="11.5703125" style="2" customWidth="1"/>
    <col min="3076" max="3076" width="10.140625" style="2" customWidth="1"/>
    <col min="3077" max="3077" width="8" style="2" bestFit="1" customWidth="1"/>
    <col min="3078" max="3078" width="11.28515625" style="2" bestFit="1" customWidth="1"/>
    <col min="3079" max="3079" width="10.42578125" style="2" bestFit="1" customWidth="1"/>
    <col min="3080" max="3080" width="0" style="2" hidden="1" customWidth="1"/>
    <col min="3081" max="3081" width="9" style="2" bestFit="1" customWidth="1"/>
    <col min="3082" max="3082" width="12.28515625" style="2" customWidth="1"/>
    <col min="3083" max="3083" width="9" style="2" customWidth="1"/>
    <col min="3084" max="3328" width="11.42578125" style="2"/>
    <col min="3329" max="3329" width="55" style="2" customWidth="1"/>
    <col min="3330" max="3330" width="13.140625" style="2" customWidth="1"/>
    <col min="3331" max="3331" width="11.5703125" style="2" customWidth="1"/>
    <col min="3332" max="3332" width="10.140625" style="2" customWidth="1"/>
    <col min="3333" max="3333" width="8" style="2" bestFit="1" customWidth="1"/>
    <col min="3334" max="3334" width="11.28515625" style="2" bestFit="1" customWidth="1"/>
    <col min="3335" max="3335" width="10.42578125" style="2" bestFit="1" customWidth="1"/>
    <col min="3336" max="3336" width="0" style="2" hidden="1" customWidth="1"/>
    <col min="3337" max="3337" width="9" style="2" bestFit="1" customWidth="1"/>
    <col min="3338" max="3338" width="12.28515625" style="2" customWidth="1"/>
    <col min="3339" max="3339" width="9" style="2" customWidth="1"/>
    <col min="3340" max="3584" width="11.42578125" style="2"/>
    <col min="3585" max="3585" width="55" style="2" customWidth="1"/>
    <col min="3586" max="3586" width="13.140625" style="2" customWidth="1"/>
    <col min="3587" max="3587" width="11.5703125" style="2" customWidth="1"/>
    <col min="3588" max="3588" width="10.140625" style="2" customWidth="1"/>
    <col min="3589" max="3589" width="8" style="2" bestFit="1" customWidth="1"/>
    <col min="3590" max="3590" width="11.28515625" style="2" bestFit="1" customWidth="1"/>
    <col min="3591" max="3591" width="10.42578125" style="2" bestFit="1" customWidth="1"/>
    <col min="3592" max="3592" width="0" style="2" hidden="1" customWidth="1"/>
    <col min="3593" max="3593" width="9" style="2" bestFit="1" customWidth="1"/>
    <col min="3594" max="3594" width="12.28515625" style="2" customWidth="1"/>
    <col min="3595" max="3595" width="9" style="2" customWidth="1"/>
    <col min="3596" max="3840" width="11.42578125" style="2"/>
    <col min="3841" max="3841" width="55" style="2" customWidth="1"/>
    <col min="3842" max="3842" width="13.140625" style="2" customWidth="1"/>
    <col min="3843" max="3843" width="11.5703125" style="2" customWidth="1"/>
    <col min="3844" max="3844" width="10.140625" style="2" customWidth="1"/>
    <col min="3845" max="3845" width="8" style="2" bestFit="1" customWidth="1"/>
    <col min="3846" max="3846" width="11.28515625" style="2" bestFit="1" customWidth="1"/>
    <col min="3847" max="3847" width="10.42578125" style="2" bestFit="1" customWidth="1"/>
    <col min="3848" max="3848" width="0" style="2" hidden="1" customWidth="1"/>
    <col min="3849" max="3849" width="9" style="2" bestFit="1" customWidth="1"/>
    <col min="3850" max="3850" width="12.28515625" style="2" customWidth="1"/>
    <col min="3851" max="3851" width="9" style="2" customWidth="1"/>
    <col min="3852" max="4096" width="11.42578125" style="2"/>
    <col min="4097" max="4097" width="55" style="2" customWidth="1"/>
    <col min="4098" max="4098" width="13.140625" style="2" customWidth="1"/>
    <col min="4099" max="4099" width="11.5703125" style="2" customWidth="1"/>
    <col min="4100" max="4100" width="10.140625" style="2" customWidth="1"/>
    <col min="4101" max="4101" width="8" style="2" bestFit="1" customWidth="1"/>
    <col min="4102" max="4102" width="11.28515625" style="2" bestFit="1" customWidth="1"/>
    <col min="4103" max="4103" width="10.42578125" style="2" bestFit="1" customWidth="1"/>
    <col min="4104" max="4104" width="0" style="2" hidden="1" customWidth="1"/>
    <col min="4105" max="4105" width="9" style="2" bestFit="1" customWidth="1"/>
    <col min="4106" max="4106" width="12.28515625" style="2" customWidth="1"/>
    <col min="4107" max="4107" width="9" style="2" customWidth="1"/>
    <col min="4108" max="4352" width="11.42578125" style="2"/>
    <col min="4353" max="4353" width="55" style="2" customWidth="1"/>
    <col min="4354" max="4354" width="13.140625" style="2" customWidth="1"/>
    <col min="4355" max="4355" width="11.5703125" style="2" customWidth="1"/>
    <col min="4356" max="4356" width="10.140625" style="2" customWidth="1"/>
    <col min="4357" max="4357" width="8" style="2" bestFit="1" customWidth="1"/>
    <col min="4358" max="4358" width="11.28515625" style="2" bestFit="1" customWidth="1"/>
    <col min="4359" max="4359" width="10.42578125" style="2" bestFit="1" customWidth="1"/>
    <col min="4360" max="4360" width="0" style="2" hidden="1" customWidth="1"/>
    <col min="4361" max="4361" width="9" style="2" bestFit="1" customWidth="1"/>
    <col min="4362" max="4362" width="12.28515625" style="2" customWidth="1"/>
    <col min="4363" max="4363" width="9" style="2" customWidth="1"/>
    <col min="4364" max="4608" width="11.42578125" style="2"/>
    <col min="4609" max="4609" width="55" style="2" customWidth="1"/>
    <col min="4610" max="4610" width="13.140625" style="2" customWidth="1"/>
    <col min="4611" max="4611" width="11.5703125" style="2" customWidth="1"/>
    <col min="4612" max="4612" width="10.140625" style="2" customWidth="1"/>
    <col min="4613" max="4613" width="8" style="2" bestFit="1" customWidth="1"/>
    <col min="4614" max="4614" width="11.28515625" style="2" bestFit="1" customWidth="1"/>
    <col min="4615" max="4615" width="10.42578125" style="2" bestFit="1" customWidth="1"/>
    <col min="4616" max="4616" width="0" style="2" hidden="1" customWidth="1"/>
    <col min="4617" max="4617" width="9" style="2" bestFit="1" customWidth="1"/>
    <col min="4618" max="4618" width="12.28515625" style="2" customWidth="1"/>
    <col min="4619" max="4619" width="9" style="2" customWidth="1"/>
    <col min="4620" max="4864" width="11.42578125" style="2"/>
    <col min="4865" max="4865" width="55" style="2" customWidth="1"/>
    <col min="4866" max="4866" width="13.140625" style="2" customWidth="1"/>
    <col min="4867" max="4867" width="11.5703125" style="2" customWidth="1"/>
    <col min="4868" max="4868" width="10.140625" style="2" customWidth="1"/>
    <col min="4869" max="4869" width="8" style="2" bestFit="1" customWidth="1"/>
    <col min="4870" max="4870" width="11.28515625" style="2" bestFit="1" customWidth="1"/>
    <col min="4871" max="4871" width="10.42578125" style="2" bestFit="1" customWidth="1"/>
    <col min="4872" max="4872" width="0" style="2" hidden="1" customWidth="1"/>
    <col min="4873" max="4873" width="9" style="2" bestFit="1" customWidth="1"/>
    <col min="4874" max="4874" width="12.28515625" style="2" customWidth="1"/>
    <col min="4875" max="4875" width="9" style="2" customWidth="1"/>
    <col min="4876" max="5120" width="11.42578125" style="2"/>
    <col min="5121" max="5121" width="55" style="2" customWidth="1"/>
    <col min="5122" max="5122" width="13.140625" style="2" customWidth="1"/>
    <col min="5123" max="5123" width="11.5703125" style="2" customWidth="1"/>
    <col min="5124" max="5124" width="10.140625" style="2" customWidth="1"/>
    <col min="5125" max="5125" width="8" style="2" bestFit="1" customWidth="1"/>
    <col min="5126" max="5126" width="11.28515625" style="2" bestFit="1" customWidth="1"/>
    <col min="5127" max="5127" width="10.42578125" style="2" bestFit="1" customWidth="1"/>
    <col min="5128" max="5128" width="0" style="2" hidden="1" customWidth="1"/>
    <col min="5129" max="5129" width="9" style="2" bestFit="1" customWidth="1"/>
    <col min="5130" max="5130" width="12.28515625" style="2" customWidth="1"/>
    <col min="5131" max="5131" width="9" style="2" customWidth="1"/>
    <col min="5132" max="5376" width="11.42578125" style="2"/>
    <col min="5377" max="5377" width="55" style="2" customWidth="1"/>
    <col min="5378" max="5378" width="13.140625" style="2" customWidth="1"/>
    <col min="5379" max="5379" width="11.5703125" style="2" customWidth="1"/>
    <col min="5380" max="5380" width="10.140625" style="2" customWidth="1"/>
    <col min="5381" max="5381" width="8" style="2" bestFit="1" customWidth="1"/>
    <col min="5382" max="5382" width="11.28515625" style="2" bestFit="1" customWidth="1"/>
    <col min="5383" max="5383" width="10.42578125" style="2" bestFit="1" customWidth="1"/>
    <col min="5384" max="5384" width="0" style="2" hidden="1" customWidth="1"/>
    <col min="5385" max="5385" width="9" style="2" bestFit="1" customWidth="1"/>
    <col min="5386" max="5386" width="12.28515625" style="2" customWidth="1"/>
    <col min="5387" max="5387" width="9" style="2" customWidth="1"/>
    <col min="5388" max="5632" width="11.42578125" style="2"/>
    <col min="5633" max="5633" width="55" style="2" customWidth="1"/>
    <col min="5634" max="5634" width="13.140625" style="2" customWidth="1"/>
    <col min="5635" max="5635" width="11.5703125" style="2" customWidth="1"/>
    <col min="5636" max="5636" width="10.140625" style="2" customWidth="1"/>
    <col min="5637" max="5637" width="8" style="2" bestFit="1" customWidth="1"/>
    <col min="5638" max="5638" width="11.28515625" style="2" bestFit="1" customWidth="1"/>
    <col min="5639" max="5639" width="10.42578125" style="2" bestFit="1" customWidth="1"/>
    <col min="5640" max="5640" width="0" style="2" hidden="1" customWidth="1"/>
    <col min="5641" max="5641" width="9" style="2" bestFit="1" customWidth="1"/>
    <col min="5642" max="5642" width="12.28515625" style="2" customWidth="1"/>
    <col min="5643" max="5643" width="9" style="2" customWidth="1"/>
    <col min="5644" max="5888" width="11.42578125" style="2"/>
    <col min="5889" max="5889" width="55" style="2" customWidth="1"/>
    <col min="5890" max="5890" width="13.140625" style="2" customWidth="1"/>
    <col min="5891" max="5891" width="11.5703125" style="2" customWidth="1"/>
    <col min="5892" max="5892" width="10.140625" style="2" customWidth="1"/>
    <col min="5893" max="5893" width="8" style="2" bestFit="1" customWidth="1"/>
    <col min="5894" max="5894" width="11.28515625" style="2" bestFit="1" customWidth="1"/>
    <col min="5895" max="5895" width="10.42578125" style="2" bestFit="1" customWidth="1"/>
    <col min="5896" max="5896" width="0" style="2" hidden="1" customWidth="1"/>
    <col min="5897" max="5897" width="9" style="2" bestFit="1" customWidth="1"/>
    <col min="5898" max="5898" width="12.28515625" style="2" customWidth="1"/>
    <col min="5899" max="5899" width="9" style="2" customWidth="1"/>
    <col min="5900" max="6144" width="11.42578125" style="2"/>
    <col min="6145" max="6145" width="55" style="2" customWidth="1"/>
    <col min="6146" max="6146" width="13.140625" style="2" customWidth="1"/>
    <col min="6147" max="6147" width="11.5703125" style="2" customWidth="1"/>
    <col min="6148" max="6148" width="10.140625" style="2" customWidth="1"/>
    <col min="6149" max="6149" width="8" style="2" bestFit="1" customWidth="1"/>
    <col min="6150" max="6150" width="11.28515625" style="2" bestFit="1" customWidth="1"/>
    <col min="6151" max="6151" width="10.42578125" style="2" bestFit="1" customWidth="1"/>
    <col min="6152" max="6152" width="0" style="2" hidden="1" customWidth="1"/>
    <col min="6153" max="6153" width="9" style="2" bestFit="1" customWidth="1"/>
    <col min="6154" max="6154" width="12.28515625" style="2" customWidth="1"/>
    <col min="6155" max="6155" width="9" style="2" customWidth="1"/>
    <col min="6156" max="6400" width="11.42578125" style="2"/>
    <col min="6401" max="6401" width="55" style="2" customWidth="1"/>
    <col min="6402" max="6402" width="13.140625" style="2" customWidth="1"/>
    <col min="6403" max="6403" width="11.5703125" style="2" customWidth="1"/>
    <col min="6404" max="6404" width="10.140625" style="2" customWidth="1"/>
    <col min="6405" max="6405" width="8" style="2" bestFit="1" customWidth="1"/>
    <col min="6406" max="6406" width="11.28515625" style="2" bestFit="1" customWidth="1"/>
    <col min="6407" max="6407" width="10.42578125" style="2" bestFit="1" customWidth="1"/>
    <col min="6408" max="6408" width="0" style="2" hidden="1" customWidth="1"/>
    <col min="6409" max="6409" width="9" style="2" bestFit="1" customWidth="1"/>
    <col min="6410" max="6410" width="12.28515625" style="2" customWidth="1"/>
    <col min="6411" max="6411" width="9" style="2" customWidth="1"/>
    <col min="6412" max="6656" width="11.42578125" style="2"/>
    <col min="6657" max="6657" width="55" style="2" customWidth="1"/>
    <col min="6658" max="6658" width="13.140625" style="2" customWidth="1"/>
    <col min="6659" max="6659" width="11.5703125" style="2" customWidth="1"/>
    <col min="6660" max="6660" width="10.140625" style="2" customWidth="1"/>
    <col min="6661" max="6661" width="8" style="2" bestFit="1" customWidth="1"/>
    <col min="6662" max="6662" width="11.28515625" style="2" bestFit="1" customWidth="1"/>
    <col min="6663" max="6663" width="10.42578125" style="2" bestFit="1" customWidth="1"/>
    <col min="6664" max="6664" width="0" style="2" hidden="1" customWidth="1"/>
    <col min="6665" max="6665" width="9" style="2" bestFit="1" customWidth="1"/>
    <col min="6666" max="6666" width="12.28515625" style="2" customWidth="1"/>
    <col min="6667" max="6667" width="9" style="2" customWidth="1"/>
    <col min="6668" max="6912" width="11.42578125" style="2"/>
    <col min="6913" max="6913" width="55" style="2" customWidth="1"/>
    <col min="6914" max="6914" width="13.140625" style="2" customWidth="1"/>
    <col min="6915" max="6915" width="11.5703125" style="2" customWidth="1"/>
    <col min="6916" max="6916" width="10.140625" style="2" customWidth="1"/>
    <col min="6917" max="6917" width="8" style="2" bestFit="1" customWidth="1"/>
    <col min="6918" max="6918" width="11.28515625" style="2" bestFit="1" customWidth="1"/>
    <col min="6919" max="6919" width="10.42578125" style="2" bestFit="1" customWidth="1"/>
    <col min="6920" max="6920" width="0" style="2" hidden="1" customWidth="1"/>
    <col min="6921" max="6921" width="9" style="2" bestFit="1" customWidth="1"/>
    <col min="6922" max="6922" width="12.28515625" style="2" customWidth="1"/>
    <col min="6923" max="6923" width="9" style="2" customWidth="1"/>
    <col min="6924" max="7168" width="11.42578125" style="2"/>
    <col min="7169" max="7169" width="55" style="2" customWidth="1"/>
    <col min="7170" max="7170" width="13.140625" style="2" customWidth="1"/>
    <col min="7171" max="7171" width="11.5703125" style="2" customWidth="1"/>
    <col min="7172" max="7172" width="10.140625" style="2" customWidth="1"/>
    <col min="7173" max="7173" width="8" style="2" bestFit="1" customWidth="1"/>
    <col min="7174" max="7174" width="11.28515625" style="2" bestFit="1" customWidth="1"/>
    <col min="7175" max="7175" width="10.42578125" style="2" bestFit="1" customWidth="1"/>
    <col min="7176" max="7176" width="0" style="2" hidden="1" customWidth="1"/>
    <col min="7177" max="7177" width="9" style="2" bestFit="1" customWidth="1"/>
    <col min="7178" max="7178" width="12.28515625" style="2" customWidth="1"/>
    <col min="7179" max="7179" width="9" style="2" customWidth="1"/>
    <col min="7180" max="7424" width="11.42578125" style="2"/>
    <col min="7425" max="7425" width="55" style="2" customWidth="1"/>
    <col min="7426" max="7426" width="13.140625" style="2" customWidth="1"/>
    <col min="7427" max="7427" width="11.5703125" style="2" customWidth="1"/>
    <col min="7428" max="7428" width="10.140625" style="2" customWidth="1"/>
    <col min="7429" max="7429" width="8" style="2" bestFit="1" customWidth="1"/>
    <col min="7430" max="7430" width="11.28515625" style="2" bestFit="1" customWidth="1"/>
    <col min="7431" max="7431" width="10.42578125" style="2" bestFit="1" customWidth="1"/>
    <col min="7432" max="7432" width="0" style="2" hidden="1" customWidth="1"/>
    <col min="7433" max="7433" width="9" style="2" bestFit="1" customWidth="1"/>
    <col min="7434" max="7434" width="12.28515625" style="2" customWidth="1"/>
    <col min="7435" max="7435" width="9" style="2" customWidth="1"/>
    <col min="7436" max="7680" width="11.42578125" style="2"/>
    <col min="7681" max="7681" width="55" style="2" customWidth="1"/>
    <col min="7682" max="7682" width="13.140625" style="2" customWidth="1"/>
    <col min="7683" max="7683" width="11.5703125" style="2" customWidth="1"/>
    <col min="7684" max="7684" width="10.140625" style="2" customWidth="1"/>
    <col min="7685" max="7685" width="8" style="2" bestFit="1" customWidth="1"/>
    <col min="7686" max="7686" width="11.28515625" style="2" bestFit="1" customWidth="1"/>
    <col min="7687" max="7687" width="10.42578125" style="2" bestFit="1" customWidth="1"/>
    <col min="7688" max="7688" width="0" style="2" hidden="1" customWidth="1"/>
    <col min="7689" max="7689" width="9" style="2" bestFit="1" customWidth="1"/>
    <col min="7690" max="7690" width="12.28515625" style="2" customWidth="1"/>
    <col min="7691" max="7691" width="9" style="2" customWidth="1"/>
    <col min="7692" max="7936" width="11.42578125" style="2"/>
    <col min="7937" max="7937" width="55" style="2" customWidth="1"/>
    <col min="7938" max="7938" width="13.140625" style="2" customWidth="1"/>
    <col min="7939" max="7939" width="11.5703125" style="2" customWidth="1"/>
    <col min="7940" max="7940" width="10.140625" style="2" customWidth="1"/>
    <col min="7941" max="7941" width="8" style="2" bestFit="1" customWidth="1"/>
    <col min="7942" max="7942" width="11.28515625" style="2" bestFit="1" customWidth="1"/>
    <col min="7943" max="7943" width="10.42578125" style="2" bestFit="1" customWidth="1"/>
    <col min="7944" max="7944" width="0" style="2" hidden="1" customWidth="1"/>
    <col min="7945" max="7945" width="9" style="2" bestFit="1" customWidth="1"/>
    <col min="7946" max="7946" width="12.28515625" style="2" customWidth="1"/>
    <col min="7947" max="7947" width="9" style="2" customWidth="1"/>
    <col min="7948" max="8192" width="11.42578125" style="2"/>
    <col min="8193" max="8193" width="55" style="2" customWidth="1"/>
    <col min="8194" max="8194" width="13.140625" style="2" customWidth="1"/>
    <col min="8195" max="8195" width="11.5703125" style="2" customWidth="1"/>
    <col min="8196" max="8196" width="10.140625" style="2" customWidth="1"/>
    <col min="8197" max="8197" width="8" style="2" bestFit="1" customWidth="1"/>
    <col min="8198" max="8198" width="11.28515625" style="2" bestFit="1" customWidth="1"/>
    <col min="8199" max="8199" width="10.42578125" style="2" bestFit="1" customWidth="1"/>
    <col min="8200" max="8200" width="0" style="2" hidden="1" customWidth="1"/>
    <col min="8201" max="8201" width="9" style="2" bestFit="1" customWidth="1"/>
    <col min="8202" max="8202" width="12.28515625" style="2" customWidth="1"/>
    <col min="8203" max="8203" width="9" style="2" customWidth="1"/>
    <col min="8204" max="8448" width="11.42578125" style="2"/>
    <col min="8449" max="8449" width="55" style="2" customWidth="1"/>
    <col min="8450" max="8450" width="13.140625" style="2" customWidth="1"/>
    <col min="8451" max="8451" width="11.5703125" style="2" customWidth="1"/>
    <col min="8452" max="8452" width="10.140625" style="2" customWidth="1"/>
    <col min="8453" max="8453" width="8" style="2" bestFit="1" customWidth="1"/>
    <col min="8454" max="8454" width="11.28515625" style="2" bestFit="1" customWidth="1"/>
    <col min="8455" max="8455" width="10.42578125" style="2" bestFit="1" customWidth="1"/>
    <col min="8456" max="8456" width="0" style="2" hidden="1" customWidth="1"/>
    <col min="8457" max="8457" width="9" style="2" bestFit="1" customWidth="1"/>
    <col min="8458" max="8458" width="12.28515625" style="2" customWidth="1"/>
    <col min="8459" max="8459" width="9" style="2" customWidth="1"/>
    <col min="8460" max="8704" width="11.42578125" style="2"/>
    <col min="8705" max="8705" width="55" style="2" customWidth="1"/>
    <col min="8706" max="8706" width="13.140625" style="2" customWidth="1"/>
    <col min="8707" max="8707" width="11.5703125" style="2" customWidth="1"/>
    <col min="8708" max="8708" width="10.140625" style="2" customWidth="1"/>
    <col min="8709" max="8709" width="8" style="2" bestFit="1" customWidth="1"/>
    <col min="8710" max="8710" width="11.28515625" style="2" bestFit="1" customWidth="1"/>
    <col min="8711" max="8711" width="10.42578125" style="2" bestFit="1" customWidth="1"/>
    <col min="8712" max="8712" width="0" style="2" hidden="1" customWidth="1"/>
    <col min="8713" max="8713" width="9" style="2" bestFit="1" customWidth="1"/>
    <col min="8714" max="8714" width="12.28515625" style="2" customWidth="1"/>
    <col min="8715" max="8715" width="9" style="2" customWidth="1"/>
    <col min="8716" max="8960" width="11.42578125" style="2"/>
    <col min="8961" max="8961" width="55" style="2" customWidth="1"/>
    <col min="8962" max="8962" width="13.140625" style="2" customWidth="1"/>
    <col min="8963" max="8963" width="11.5703125" style="2" customWidth="1"/>
    <col min="8964" max="8964" width="10.140625" style="2" customWidth="1"/>
    <col min="8965" max="8965" width="8" style="2" bestFit="1" customWidth="1"/>
    <col min="8966" max="8966" width="11.28515625" style="2" bestFit="1" customWidth="1"/>
    <col min="8967" max="8967" width="10.42578125" style="2" bestFit="1" customWidth="1"/>
    <col min="8968" max="8968" width="0" style="2" hidden="1" customWidth="1"/>
    <col min="8969" max="8969" width="9" style="2" bestFit="1" customWidth="1"/>
    <col min="8970" max="8970" width="12.28515625" style="2" customWidth="1"/>
    <col min="8971" max="8971" width="9" style="2" customWidth="1"/>
    <col min="8972" max="9216" width="11.42578125" style="2"/>
    <col min="9217" max="9217" width="55" style="2" customWidth="1"/>
    <col min="9218" max="9218" width="13.140625" style="2" customWidth="1"/>
    <col min="9219" max="9219" width="11.5703125" style="2" customWidth="1"/>
    <col min="9220" max="9220" width="10.140625" style="2" customWidth="1"/>
    <col min="9221" max="9221" width="8" style="2" bestFit="1" customWidth="1"/>
    <col min="9222" max="9222" width="11.28515625" style="2" bestFit="1" customWidth="1"/>
    <col min="9223" max="9223" width="10.42578125" style="2" bestFit="1" customWidth="1"/>
    <col min="9224" max="9224" width="0" style="2" hidden="1" customWidth="1"/>
    <col min="9225" max="9225" width="9" style="2" bestFit="1" customWidth="1"/>
    <col min="9226" max="9226" width="12.28515625" style="2" customWidth="1"/>
    <col min="9227" max="9227" width="9" style="2" customWidth="1"/>
    <col min="9228" max="9472" width="11.42578125" style="2"/>
    <col min="9473" max="9473" width="55" style="2" customWidth="1"/>
    <col min="9474" max="9474" width="13.140625" style="2" customWidth="1"/>
    <col min="9475" max="9475" width="11.5703125" style="2" customWidth="1"/>
    <col min="9476" max="9476" width="10.140625" style="2" customWidth="1"/>
    <col min="9477" max="9477" width="8" style="2" bestFit="1" customWidth="1"/>
    <col min="9478" max="9478" width="11.28515625" style="2" bestFit="1" customWidth="1"/>
    <col min="9479" max="9479" width="10.42578125" style="2" bestFit="1" customWidth="1"/>
    <col min="9480" max="9480" width="0" style="2" hidden="1" customWidth="1"/>
    <col min="9481" max="9481" width="9" style="2" bestFit="1" customWidth="1"/>
    <col min="9482" max="9482" width="12.28515625" style="2" customWidth="1"/>
    <col min="9483" max="9483" width="9" style="2" customWidth="1"/>
    <col min="9484" max="9728" width="11.42578125" style="2"/>
    <col min="9729" max="9729" width="55" style="2" customWidth="1"/>
    <col min="9730" max="9730" width="13.140625" style="2" customWidth="1"/>
    <col min="9731" max="9731" width="11.5703125" style="2" customWidth="1"/>
    <col min="9732" max="9732" width="10.140625" style="2" customWidth="1"/>
    <col min="9733" max="9733" width="8" style="2" bestFit="1" customWidth="1"/>
    <col min="9734" max="9734" width="11.28515625" style="2" bestFit="1" customWidth="1"/>
    <col min="9735" max="9735" width="10.42578125" style="2" bestFit="1" customWidth="1"/>
    <col min="9736" max="9736" width="0" style="2" hidden="1" customWidth="1"/>
    <col min="9737" max="9737" width="9" style="2" bestFit="1" customWidth="1"/>
    <col min="9738" max="9738" width="12.28515625" style="2" customWidth="1"/>
    <col min="9739" max="9739" width="9" style="2" customWidth="1"/>
    <col min="9740" max="9984" width="11.42578125" style="2"/>
    <col min="9985" max="9985" width="55" style="2" customWidth="1"/>
    <col min="9986" max="9986" width="13.140625" style="2" customWidth="1"/>
    <col min="9987" max="9987" width="11.5703125" style="2" customWidth="1"/>
    <col min="9988" max="9988" width="10.140625" style="2" customWidth="1"/>
    <col min="9989" max="9989" width="8" style="2" bestFit="1" customWidth="1"/>
    <col min="9990" max="9990" width="11.28515625" style="2" bestFit="1" customWidth="1"/>
    <col min="9991" max="9991" width="10.42578125" style="2" bestFit="1" customWidth="1"/>
    <col min="9992" max="9992" width="0" style="2" hidden="1" customWidth="1"/>
    <col min="9993" max="9993" width="9" style="2" bestFit="1" customWidth="1"/>
    <col min="9994" max="9994" width="12.28515625" style="2" customWidth="1"/>
    <col min="9995" max="9995" width="9" style="2" customWidth="1"/>
    <col min="9996" max="10240" width="11.42578125" style="2"/>
    <col min="10241" max="10241" width="55" style="2" customWidth="1"/>
    <col min="10242" max="10242" width="13.140625" style="2" customWidth="1"/>
    <col min="10243" max="10243" width="11.5703125" style="2" customWidth="1"/>
    <col min="10244" max="10244" width="10.140625" style="2" customWidth="1"/>
    <col min="10245" max="10245" width="8" style="2" bestFit="1" customWidth="1"/>
    <col min="10246" max="10246" width="11.28515625" style="2" bestFit="1" customWidth="1"/>
    <col min="10247" max="10247" width="10.42578125" style="2" bestFit="1" customWidth="1"/>
    <col min="10248" max="10248" width="0" style="2" hidden="1" customWidth="1"/>
    <col min="10249" max="10249" width="9" style="2" bestFit="1" customWidth="1"/>
    <col min="10250" max="10250" width="12.28515625" style="2" customWidth="1"/>
    <col min="10251" max="10251" width="9" style="2" customWidth="1"/>
    <col min="10252" max="10496" width="11.42578125" style="2"/>
    <col min="10497" max="10497" width="55" style="2" customWidth="1"/>
    <col min="10498" max="10498" width="13.140625" style="2" customWidth="1"/>
    <col min="10499" max="10499" width="11.5703125" style="2" customWidth="1"/>
    <col min="10500" max="10500" width="10.140625" style="2" customWidth="1"/>
    <col min="10501" max="10501" width="8" style="2" bestFit="1" customWidth="1"/>
    <col min="10502" max="10502" width="11.28515625" style="2" bestFit="1" customWidth="1"/>
    <col min="10503" max="10503" width="10.42578125" style="2" bestFit="1" customWidth="1"/>
    <col min="10504" max="10504" width="0" style="2" hidden="1" customWidth="1"/>
    <col min="10505" max="10505" width="9" style="2" bestFit="1" customWidth="1"/>
    <col min="10506" max="10506" width="12.28515625" style="2" customWidth="1"/>
    <col min="10507" max="10507" width="9" style="2" customWidth="1"/>
    <col min="10508" max="10752" width="11.42578125" style="2"/>
    <col min="10753" max="10753" width="55" style="2" customWidth="1"/>
    <col min="10754" max="10754" width="13.140625" style="2" customWidth="1"/>
    <col min="10755" max="10755" width="11.5703125" style="2" customWidth="1"/>
    <col min="10756" max="10756" width="10.140625" style="2" customWidth="1"/>
    <col min="10757" max="10757" width="8" style="2" bestFit="1" customWidth="1"/>
    <col min="10758" max="10758" width="11.28515625" style="2" bestFit="1" customWidth="1"/>
    <col min="10759" max="10759" width="10.42578125" style="2" bestFit="1" customWidth="1"/>
    <col min="10760" max="10760" width="0" style="2" hidden="1" customWidth="1"/>
    <col min="10761" max="10761" width="9" style="2" bestFit="1" customWidth="1"/>
    <col min="10762" max="10762" width="12.28515625" style="2" customWidth="1"/>
    <col min="10763" max="10763" width="9" style="2" customWidth="1"/>
    <col min="10764" max="11008" width="11.42578125" style="2"/>
    <col min="11009" max="11009" width="55" style="2" customWidth="1"/>
    <col min="11010" max="11010" width="13.140625" style="2" customWidth="1"/>
    <col min="11011" max="11011" width="11.5703125" style="2" customWidth="1"/>
    <col min="11012" max="11012" width="10.140625" style="2" customWidth="1"/>
    <col min="11013" max="11013" width="8" style="2" bestFit="1" customWidth="1"/>
    <col min="11014" max="11014" width="11.28515625" style="2" bestFit="1" customWidth="1"/>
    <col min="11015" max="11015" width="10.42578125" style="2" bestFit="1" customWidth="1"/>
    <col min="11016" max="11016" width="0" style="2" hidden="1" customWidth="1"/>
    <col min="11017" max="11017" width="9" style="2" bestFit="1" customWidth="1"/>
    <col min="11018" max="11018" width="12.28515625" style="2" customWidth="1"/>
    <col min="11019" max="11019" width="9" style="2" customWidth="1"/>
    <col min="11020" max="11264" width="11.42578125" style="2"/>
    <col min="11265" max="11265" width="55" style="2" customWidth="1"/>
    <col min="11266" max="11266" width="13.140625" style="2" customWidth="1"/>
    <col min="11267" max="11267" width="11.5703125" style="2" customWidth="1"/>
    <col min="11268" max="11268" width="10.140625" style="2" customWidth="1"/>
    <col min="11269" max="11269" width="8" style="2" bestFit="1" customWidth="1"/>
    <col min="11270" max="11270" width="11.28515625" style="2" bestFit="1" customWidth="1"/>
    <col min="11271" max="11271" width="10.42578125" style="2" bestFit="1" customWidth="1"/>
    <col min="11272" max="11272" width="0" style="2" hidden="1" customWidth="1"/>
    <col min="11273" max="11273" width="9" style="2" bestFit="1" customWidth="1"/>
    <col min="11274" max="11274" width="12.28515625" style="2" customWidth="1"/>
    <col min="11275" max="11275" width="9" style="2" customWidth="1"/>
    <col min="11276" max="11520" width="11.42578125" style="2"/>
    <col min="11521" max="11521" width="55" style="2" customWidth="1"/>
    <col min="11522" max="11522" width="13.140625" style="2" customWidth="1"/>
    <col min="11523" max="11523" width="11.5703125" style="2" customWidth="1"/>
    <col min="11524" max="11524" width="10.140625" style="2" customWidth="1"/>
    <col min="11525" max="11525" width="8" style="2" bestFit="1" customWidth="1"/>
    <col min="11526" max="11526" width="11.28515625" style="2" bestFit="1" customWidth="1"/>
    <col min="11527" max="11527" width="10.42578125" style="2" bestFit="1" customWidth="1"/>
    <col min="11528" max="11528" width="0" style="2" hidden="1" customWidth="1"/>
    <col min="11529" max="11529" width="9" style="2" bestFit="1" customWidth="1"/>
    <col min="11530" max="11530" width="12.28515625" style="2" customWidth="1"/>
    <col min="11531" max="11531" width="9" style="2" customWidth="1"/>
    <col min="11532" max="11776" width="11.42578125" style="2"/>
    <col min="11777" max="11777" width="55" style="2" customWidth="1"/>
    <col min="11778" max="11778" width="13.140625" style="2" customWidth="1"/>
    <col min="11779" max="11779" width="11.5703125" style="2" customWidth="1"/>
    <col min="11780" max="11780" width="10.140625" style="2" customWidth="1"/>
    <col min="11781" max="11781" width="8" style="2" bestFit="1" customWidth="1"/>
    <col min="11782" max="11782" width="11.28515625" style="2" bestFit="1" customWidth="1"/>
    <col min="11783" max="11783" width="10.42578125" style="2" bestFit="1" customWidth="1"/>
    <col min="11784" max="11784" width="0" style="2" hidden="1" customWidth="1"/>
    <col min="11785" max="11785" width="9" style="2" bestFit="1" customWidth="1"/>
    <col min="11786" max="11786" width="12.28515625" style="2" customWidth="1"/>
    <col min="11787" max="11787" width="9" style="2" customWidth="1"/>
    <col min="11788" max="12032" width="11.42578125" style="2"/>
    <col min="12033" max="12033" width="55" style="2" customWidth="1"/>
    <col min="12034" max="12034" width="13.140625" style="2" customWidth="1"/>
    <col min="12035" max="12035" width="11.5703125" style="2" customWidth="1"/>
    <col min="12036" max="12036" width="10.140625" style="2" customWidth="1"/>
    <col min="12037" max="12037" width="8" style="2" bestFit="1" customWidth="1"/>
    <col min="12038" max="12038" width="11.28515625" style="2" bestFit="1" customWidth="1"/>
    <col min="12039" max="12039" width="10.42578125" style="2" bestFit="1" customWidth="1"/>
    <col min="12040" max="12040" width="0" style="2" hidden="1" customWidth="1"/>
    <col min="12041" max="12041" width="9" style="2" bestFit="1" customWidth="1"/>
    <col min="12042" max="12042" width="12.28515625" style="2" customWidth="1"/>
    <col min="12043" max="12043" width="9" style="2" customWidth="1"/>
    <col min="12044" max="12288" width="11.42578125" style="2"/>
    <col min="12289" max="12289" width="55" style="2" customWidth="1"/>
    <col min="12290" max="12290" width="13.140625" style="2" customWidth="1"/>
    <col min="12291" max="12291" width="11.5703125" style="2" customWidth="1"/>
    <col min="12292" max="12292" width="10.140625" style="2" customWidth="1"/>
    <col min="12293" max="12293" width="8" style="2" bestFit="1" customWidth="1"/>
    <col min="12294" max="12294" width="11.28515625" style="2" bestFit="1" customWidth="1"/>
    <col min="12295" max="12295" width="10.42578125" style="2" bestFit="1" customWidth="1"/>
    <col min="12296" max="12296" width="0" style="2" hidden="1" customWidth="1"/>
    <col min="12297" max="12297" width="9" style="2" bestFit="1" customWidth="1"/>
    <col min="12298" max="12298" width="12.28515625" style="2" customWidth="1"/>
    <col min="12299" max="12299" width="9" style="2" customWidth="1"/>
    <col min="12300" max="12544" width="11.42578125" style="2"/>
    <col min="12545" max="12545" width="55" style="2" customWidth="1"/>
    <col min="12546" max="12546" width="13.140625" style="2" customWidth="1"/>
    <col min="12547" max="12547" width="11.5703125" style="2" customWidth="1"/>
    <col min="12548" max="12548" width="10.140625" style="2" customWidth="1"/>
    <col min="12549" max="12549" width="8" style="2" bestFit="1" customWidth="1"/>
    <col min="12550" max="12550" width="11.28515625" style="2" bestFit="1" customWidth="1"/>
    <col min="12551" max="12551" width="10.42578125" style="2" bestFit="1" customWidth="1"/>
    <col min="12552" max="12552" width="0" style="2" hidden="1" customWidth="1"/>
    <col min="12553" max="12553" width="9" style="2" bestFit="1" customWidth="1"/>
    <col min="12554" max="12554" width="12.28515625" style="2" customWidth="1"/>
    <col min="12555" max="12555" width="9" style="2" customWidth="1"/>
    <col min="12556" max="12800" width="11.42578125" style="2"/>
    <col min="12801" max="12801" width="55" style="2" customWidth="1"/>
    <col min="12802" max="12802" width="13.140625" style="2" customWidth="1"/>
    <col min="12803" max="12803" width="11.5703125" style="2" customWidth="1"/>
    <col min="12804" max="12804" width="10.140625" style="2" customWidth="1"/>
    <col min="12805" max="12805" width="8" style="2" bestFit="1" customWidth="1"/>
    <col min="12806" max="12806" width="11.28515625" style="2" bestFit="1" customWidth="1"/>
    <col min="12807" max="12807" width="10.42578125" style="2" bestFit="1" customWidth="1"/>
    <col min="12808" max="12808" width="0" style="2" hidden="1" customWidth="1"/>
    <col min="12809" max="12809" width="9" style="2" bestFit="1" customWidth="1"/>
    <col min="12810" max="12810" width="12.28515625" style="2" customWidth="1"/>
    <col min="12811" max="12811" width="9" style="2" customWidth="1"/>
    <col min="12812" max="13056" width="11.42578125" style="2"/>
    <col min="13057" max="13057" width="55" style="2" customWidth="1"/>
    <col min="13058" max="13058" width="13.140625" style="2" customWidth="1"/>
    <col min="13059" max="13059" width="11.5703125" style="2" customWidth="1"/>
    <col min="13060" max="13060" width="10.140625" style="2" customWidth="1"/>
    <col min="13061" max="13061" width="8" style="2" bestFit="1" customWidth="1"/>
    <col min="13062" max="13062" width="11.28515625" style="2" bestFit="1" customWidth="1"/>
    <col min="13063" max="13063" width="10.42578125" style="2" bestFit="1" customWidth="1"/>
    <col min="13064" max="13064" width="0" style="2" hidden="1" customWidth="1"/>
    <col min="13065" max="13065" width="9" style="2" bestFit="1" customWidth="1"/>
    <col min="13066" max="13066" width="12.28515625" style="2" customWidth="1"/>
    <col min="13067" max="13067" width="9" style="2" customWidth="1"/>
    <col min="13068" max="13312" width="11.42578125" style="2"/>
    <col min="13313" max="13313" width="55" style="2" customWidth="1"/>
    <col min="13314" max="13314" width="13.140625" style="2" customWidth="1"/>
    <col min="13315" max="13315" width="11.5703125" style="2" customWidth="1"/>
    <col min="13316" max="13316" width="10.140625" style="2" customWidth="1"/>
    <col min="13317" max="13317" width="8" style="2" bestFit="1" customWidth="1"/>
    <col min="13318" max="13318" width="11.28515625" style="2" bestFit="1" customWidth="1"/>
    <col min="13319" max="13319" width="10.42578125" style="2" bestFit="1" customWidth="1"/>
    <col min="13320" max="13320" width="0" style="2" hidden="1" customWidth="1"/>
    <col min="13321" max="13321" width="9" style="2" bestFit="1" customWidth="1"/>
    <col min="13322" max="13322" width="12.28515625" style="2" customWidth="1"/>
    <col min="13323" max="13323" width="9" style="2" customWidth="1"/>
    <col min="13324" max="13568" width="11.42578125" style="2"/>
    <col min="13569" max="13569" width="55" style="2" customWidth="1"/>
    <col min="13570" max="13570" width="13.140625" style="2" customWidth="1"/>
    <col min="13571" max="13571" width="11.5703125" style="2" customWidth="1"/>
    <col min="13572" max="13572" width="10.140625" style="2" customWidth="1"/>
    <col min="13573" max="13573" width="8" style="2" bestFit="1" customWidth="1"/>
    <col min="13574" max="13574" width="11.28515625" style="2" bestFit="1" customWidth="1"/>
    <col min="13575" max="13575" width="10.42578125" style="2" bestFit="1" customWidth="1"/>
    <col min="13576" max="13576" width="0" style="2" hidden="1" customWidth="1"/>
    <col min="13577" max="13577" width="9" style="2" bestFit="1" customWidth="1"/>
    <col min="13578" max="13578" width="12.28515625" style="2" customWidth="1"/>
    <col min="13579" max="13579" width="9" style="2" customWidth="1"/>
    <col min="13580" max="13824" width="11.42578125" style="2"/>
    <col min="13825" max="13825" width="55" style="2" customWidth="1"/>
    <col min="13826" max="13826" width="13.140625" style="2" customWidth="1"/>
    <col min="13827" max="13827" width="11.5703125" style="2" customWidth="1"/>
    <col min="13828" max="13828" width="10.140625" style="2" customWidth="1"/>
    <col min="13829" max="13829" width="8" style="2" bestFit="1" customWidth="1"/>
    <col min="13830" max="13830" width="11.28515625" style="2" bestFit="1" customWidth="1"/>
    <col min="13831" max="13831" width="10.42578125" style="2" bestFit="1" customWidth="1"/>
    <col min="13832" max="13832" width="0" style="2" hidden="1" customWidth="1"/>
    <col min="13833" max="13833" width="9" style="2" bestFit="1" customWidth="1"/>
    <col min="13834" max="13834" width="12.28515625" style="2" customWidth="1"/>
    <col min="13835" max="13835" width="9" style="2" customWidth="1"/>
    <col min="13836" max="14080" width="11.42578125" style="2"/>
    <col min="14081" max="14081" width="55" style="2" customWidth="1"/>
    <col min="14082" max="14082" width="13.140625" style="2" customWidth="1"/>
    <col min="14083" max="14083" width="11.5703125" style="2" customWidth="1"/>
    <col min="14084" max="14084" width="10.140625" style="2" customWidth="1"/>
    <col min="14085" max="14085" width="8" style="2" bestFit="1" customWidth="1"/>
    <col min="14086" max="14086" width="11.28515625" style="2" bestFit="1" customWidth="1"/>
    <col min="14087" max="14087" width="10.42578125" style="2" bestFit="1" customWidth="1"/>
    <col min="14088" max="14088" width="0" style="2" hidden="1" customWidth="1"/>
    <col min="14089" max="14089" width="9" style="2" bestFit="1" customWidth="1"/>
    <col min="14090" max="14090" width="12.28515625" style="2" customWidth="1"/>
    <col min="14091" max="14091" width="9" style="2" customWidth="1"/>
    <col min="14092" max="14336" width="11.42578125" style="2"/>
    <col min="14337" max="14337" width="55" style="2" customWidth="1"/>
    <col min="14338" max="14338" width="13.140625" style="2" customWidth="1"/>
    <col min="14339" max="14339" width="11.5703125" style="2" customWidth="1"/>
    <col min="14340" max="14340" width="10.140625" style="2" customWidth="1"/>
    <col min="14341" max="14341" width="8" style="2" bestFit="1" customWidth="1"/>
    <col min="14342" max="14342" width="11.28515625" style="2" bestFit="1" customWidth="1"/>
    <col min="14343" max="14343" width="10.42578125" style="2" bestFit="1" customWidth="1"/>
    <col min="14344" max="14344" width="0" style="2" hidden="1" customWidth="1"/>
    <col min="14345" max="14345" width="9" style="2" bestFit="1" customWidth="1"/>
    <col min="14346" max="14346" width="12.28515625" style="2" customWidth="1"/>
    <col min="14347" max="14347" width="9" style="2" customWidth="1"/>
    <col min="14348" max="14592" width="11.42578125" style="2"/>
    <col min="14593" max="14593" width="55" style="2" customWidth="1"/>
    <col min="14594" max="14594" width="13.140625" style="2" customWidth="1"/>
    <col min="14595" max="14595" width="11.5703125" style="2" customWidth="1"/>
    <col min="14596" max="14596" width="10.140625" style="2" customWidth="1"/>
    <col min="14597" max="14597" width="8" style="2" bestFit="1" customWidth="1"/>
    <col min="14598" max="14598" width="11.28515625" style="2" bestFit="1" customWidth="1"/>
    <col min="14599" max="14599" width="10.42578125" style="2" bestFit="1" customWidth="1"/>
    <col min="14600" max="14600" width="0" style="2" hidden="1" customWidth="1"/>
    <col min="14601" max="14601" width="9" style="2" bestFit="1" customWidth="1"/>
    <col min="14602" max="14602" width="12.28515625" style="2" customWidth="1"/>
    <col min="14603" max="14603" width="9" style="2" customWidth="1"/>
    <col min="14604" max="14848" width="11.42578125" style="2"/>
    <col min="14849" max="14849" width="55" style="2" customWidth="1"/>
    <col min="14850" max="14850" width="13.140625" style="2" customWidth="1"/>
    <col min="14851" max="14851" width="11.5703125" style="2" customWidth="1"/>
    <col min="14852" max="14852" width="10.140625" style="2" customWidth="1"/>
    <col min="14853" max="14853" width="8" style="2" bestFit="1" customWidth="1"/>
    <col min="14854" max="14854" width="11.28515625" style="2" bestFit="1" customWidth="1"/>
    <col min="14855" max="14855" width="10.42578125" style="2" bestFit="1" customWidth="1"/>
    <col min="14856" max="14856" width="0" style="2" hidden="1" customWidth="1"/>
    <col min="14857" max="14857" width="9" style="2" bestFit="1" customWidth="1"/>
    <col min="14858" max="14858" width="12.28515625" style="2" customWidth="1"/>
    <col min="14859" max="14859" width="9" style="2" customWidth="1"/>
    <col min="14860" max="15104" width="11.42578125" style="2"/>
    <col min="15105" max="15105" width="55" style="2" customWidth="1"/>
    <col min="15106" max="15106" width="13.140625" style="2" customWidth="1"/>
    <col min="15107" max="15107" width="11.5703125" style="2" customWidth="1"/>
    <col min="15108" max="15108" width="10.140625" style="2" customWidth="1"/>
    <col min="15109" max="15109" width="8" style="2" bestFit="1" customWidth="1"/>
    <col min="15110" max="15110" width="11.28515625" style="2" bestFit="1" customWidth="1"/>
    <col min="15111" max="15111" width="10.42578125" style="2" bestFit="1" customWidth="1"/>
    <col min="15112" max="15112" width="0" style="2" hidden="1" customWidth="1"/>
    <col min="15113" max="15113" width="9" style="2" bestFit="1" customWidth="1"/>
    <col min="15114" max="15114" width="12.28515625" style="2" customWidth="1"/>
    <col min="15115" max="15115" width="9" style="2" customWidth="1"/>
    <col min="15116" max="15360" width="11.42578125" style="2"/>
    <col min="15361" max="15361" width="55" style="2" customWidth="1"/>
    <col min="15362" max="15362" width="13.140625" style="2" customWidth="1"/>
    <col min="15363" max="15363" width="11.5703125" style="2" customWidth="1"/>
    <col min="15364" max="15364" width="10.140625" style="2" customWidth="1"/>
    <col min="15365" max="15365" width="8" style="2" bestFit="1" customWidth="1"/>
    <col min="15366" max="15366" width="11.28515625" style="2" bestFit="1" customWidth="1"/>
    <col min="15367" max="15367" width="10.42578125" style="2" bestFit="1" customWidth="1"/>
    <col min="15368" max="15368" width="0" style="2" hidden="1" customWidth="1"/>
    <col min="15369" max="15369" width="9" style="2" bestFit="1" customWidth="1"/>
    <col min="15370" max="15370" width="12.28515625" style="2" customWidth="1"/>
    <col min="15371" max="15371" width="9" style="2" customWidth="1"/>
    <col min="15372" max="15616" width="11.42578125" style="2"/>
    <col min="15617" max="15617" width="55" style="2" customWidth="1"/>
    <col min="15618" max="15618" width="13.140625" style="2" customWidth="1"/>
    <col min="15619" max="15619" width="11.5703125" style="2" customWidth="1"/>
    <col min="15620" max="15620" width="10.140625" style="2" customWidth="1"/>
    <col min="15621" max="15621" width="8" style="2" bestFit="1" customWidth="1"/>
    <col min="15622" max="15622" width="11.28515625" style="2" bestFit="1" customWidth="1"/>
    <col min="15623" max="15623" width="10.42578125" style="2" bestFit="1" customWidth="1"/>
    <col min="15624" max="15624" width="0" style="2" hidden="1" customWidth="1"/>
    <col min="15625" max="15625" width="9" style="2" bestFit="1" customWidth="1"/>
    <col min="15626" max="15626" width="12.28515625" style="2" customWidth="1"/>
    <col min="15627" max="15627" width="9" style="2" customWidth="1"/>
    <col min="15628" max="15872" width="11.42578125" style="2"/>
    <col min="15873" max="15873" width="55" style="2" customWidth="1"/>
    <col min="15874" max="15874" width="13.140625" style="2" customWidth="1"/>
    <col min="15875" max="15875" width="11.5703125" style="2" customWidth="1"/>
    <col min="15876" max="15876" width="10.140625" style="2" customWidth="1"/>
    <col min="15877" max="15877" width="8" style="2" bestFit="1" customWidth="1"/>
    <col min="15878" max="15878" width="11.28515625" style="2" bestFit="1" customWidth="1"/>
    <col min="15879" max="15879" width="10.42578125" style="2" bestFit="1" customWidth="1"/>
    <col min="15880" max="15880" width="0" style="2" hidden="1" customWidth="1"/>
    <col min="15881" max="15881" width="9" style="2" bestFit="1" customWidth="1"/>
    <col min="15882" max="15882" width="12.28515625" style="2" customWidth="1"/>
    <col min="15883" max="15883" width="9" style="2" customWidth="1"/>
    <col min="15884" max="16128" width="11.42578125" style="2"/>
    <col min="16129" max="16129" width="55" style="2" customWidth="1"/>
    <col min="16130" max="16130" width="13.140625" style="2" customWidth="1"/>
    <col min="16131" max="16131" width="11.5703125" style="2" customWidth="1"/>
    <col min="16132" max="16132" width="10.140625" style="2" customWidth="1"/>
    <col min="16133" max="16133" width="8" style="2" bestFit="1" customWidth="1"/>
    <col min="16134" max="16134" width="11.28515625" style="2" bestFit="1" customWidth="1"/>
    <col min="16135" max="16135" width="10.42578125" style="2" bestFit="1" customWidth="1"/>
    <col min="16136" max="16136" width="0" style="2" hidden="1" customWidth="1"/>
    <col min="16137" max="16137" width="9" style="2" bestFit="1" customWidth="1"/>
    <col min="16138" max="16138" width="12.28515625" style="2" customWidth="1"/>
    <col min="16139" max="16139" width="9" style="2" customWidth="1"/>
    <col min="16140" max="16384" width="11.42578125" style="2"/>
  </cols>
  <sheetData>
    <row r="1" spans="1:11" s="1" customFormat="1" ht="18.75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4"/>
      <c r="K1" s="41">
        <v>2023</v>
      </c>
    </row>
    <row r="2" spans="1:11" s="1" customFormat="1" ht="18.75" customHeight="1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4"/>
      <c r="K2" s="41" t="s">
        <v>73</v>
      </c>
    </row>
    <row r="3" spans="1:11" s="1" customFormat="1" ht="18.75" customHeight="1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4"/>
    </row>
    <row r="4" spans="1:11" ht="60" customHeight="1">
      <c r="A4" s="7"/>
      <c r="B4" s="39" t="s">
        <v>80</v>
      </c>
      <c r="C4" s="42">
        <v>45107</v>
      </c>
      <c r="D4" s="39" t="s">
        <v>77</v>
      </c>
      <c r="E4" s="39" t="s">
        <v>64</v>
      </c>
      <c r="F4" s="39" t="s">
        <v>82</v>
      </c>
      <c r="G4" s="39" t="s">
        <v>78</v>
      </c>
      <c r="H4" s="3" t="s">
        <v>65</v>
      </c>
      <c r="I4" s="3" t="s">
        <v>64</v>
      </c>
      <c r="J4" s="39" t="s">
        <v>79</v>
      </c>
      <c r="K4" s="3" t="s">
        <v>74</v>
      </c>
    </row>
    <row r="5" spans="1:11" ht="15">
      <c r="A5" s="23" t="s">
        <v>3</v>
      </c>
      <c r="B5" s="40"/>
      <c r="C5" s="14"/>
      <c r="D5" s="14"/>
      <c r="E5" s="14"/>
      <c r="F5" s="14"/>
      <c r="G5" s="40"/>
      <c r="H5" s="4"/>
      <c r="I5" s="4"/>
      <c r="J5" s="40"/>
      <c r="K5" s="4"/>
    </row>
    <row r="6" spans="1:11" ht="15">
      <c r="A6" s="24" t="s">
        <v>66</v>
      </c>
      <c r="B6" s="16">
        <f>B7+B21</f>
        <v>14130304.555033334</v>
      </c>
      <c r="C6" s="16">
        <f>C7+C21</f>
        <v>7264245.9000000004</v>
      </c>
      <c r="D6" s="16">
        <f>C6-B6</f>
        <v>-6866058.6550333332</v>
      </c>
      <c r="E6" s="43">
        <f>(C6/B6)</f>
        <v>0.51408983236758432</v>
      </c>
      <c r="F6" s="16">
        <f>F7+F21</f>
        <v>15420348.59</v>
      </c>
      <c r="G6" s="16">
        <f>C6-F6</f>
        <v>-8156102.6899999995</v>
      </c>
      <c r="H6" s="44">
        <f>(F6/B6)-1</f>
        <v>9.1296265409024135E-2</v>
      </c>
      <c r="I6" s="44">
        <f>C6/F6</f>
        <v>0.47108182137405236</v>
      </c>
      <c r="J6" s="16">
        <f>F6-B6</f>
        <v>1290044.0349666663</v>
      </c>
      <c r="K6" s="44">
        <f>(F6/B6)-1</f>
        <v>9.1296265409024135E-2</v>
      </c>
    </row>
    <row r="7" spans="1:11" ht="15">
      <c r="A7" s="25" t="s">
        <v>4</v>
      </c>
      <c r="B7" s="8">
        <f>B8+B11</f>
        <v>3572343.47</v>
      </c>
      <c r="C7" s="8">
        <f>C8+C11</f>
        <v>2445070.15</v>
      </c>
      <c r="D7" s="8">
        <f t="shared" ref="D7:D70" si="0">C7-B7</f>
        <v>-1127273.3200000003</v>
      </c>
      <c r="E7" s="45">
        <f t="shared" ref="E7:E69" si="1">(C7/B7)</f>
        <v>0.68444430680681434</v>
      </c>
      <c r="F7" s="8">
        <f>F8+F11</f>
        <v>5984408.4300000006</v>
      </c>
      <c r="G7" s="8">
        <f t="shared" ref="G7:G70" si="2">C7-F7</f>
        <v>-3539338.2800000007</v>
      </c>
      <c r="H7" s="46">
        <f>(F7/B7)-1</f>
        <v>0.67520522039836228</v>
      </c>
      <c r="I7" s="46">
        <f>C7/F7</f>
        <v>0.40857340848308371</v>
      </c>
      <c r="J7" s="8">
        <f t="shared" ref="J7:J70" si="3">F7-B7</f>
        <v>2412064.9600000004</v>
      </c>
      <c r="K7" s="46">
        <f t="shared" ref="K7:K69" si="4">(F7/B7)-1</f>
        <v>0.67520522039836228</v>
      </c>
    </row>
    <row r="8" spans="1:11">
      <c r="A8" s="26" t="s">
        <v>5</v>
      </c>
      <c r="B8" s="9">
        <f>SUM(B9:B10)</f>
        <v>0</v>
      </c>
      <c r="C8" s="9">
        <f>SUM(C9:C10)</f>
        <v>0</v>
      </c>
      <c r="D8" s="9">
        <f t="shared" si="0"/>
        <v>0</v>
      </c>
      <c r="E8" s="47"/>
      <c r="F8" s="9">
        <f>SUM(F9:F10)</f>
        <v>0</v>
      </c>
      <c r="G8" s="9">
        <f t="shared" si="2"/>
        <v>0</v>
      </c>
      <c r="H8" s="48"/>
      <c r="I8" s="48"/>
      <c r="J8" s="9">
        <f t="shared" si="3"/>
        <v>0</v>
      </c>
      <c r="K8" s="48" t="s">
        <v>75</v>
      </c>
    </row>
    <row r="9" spans="1:11" hidden="1">
      <c r="A9" s="26" t="s">
        <v>6</v>
      </c>
      <c r="B9" s="9">
        <v>0</v>
      </c>
      <c r="C9" s="10">
        <v>0</v>
      </c>
      <c r="D9" s="10">
        <f t="shared" si="0"/>
        <v>0</v>
      </c>
      <c r="E9" s="47"/>
      <c r="F9" s="10">
        <v>0</v>
      </c>
      <c r="G9" s="10">
        <f t="shared" si="2"/>
        <v>0</v>
      </c>
      <c r="H9" s="49"/>
      <c r="I9" s="49"/>
      <c r="J9" s="10">
        <f t="shared" si="3"/>
        <v>0</v>
      </c>
      <c r="K9" s="49" t="s">
        <v>75</v>
      </c>
    </row>
    <row r="10" spans="1:11" hidden="1">
      <c r="A10" s="26" t="s">
        <v>7</v>
      </c>
      <c r="B10" s="9">
        <v>0</v>
      </c>
      <c r="C10" s="10">
        <v>0</v>
      </c>
      <c r="D10" s="10">
        <f t="shared" si="0"/>
        <v>0</v>
      </c>
      <c r="E10" s="47"/>
      <c r="F10" s="10">
        <v>0</v>
      </c>
      <c r="G10" s="10">
        <f t="shared" si="2"/>
        <v>0</v>
      </c>
      <c r="H10" s="49"/>
      <c r="I10" s="49"/>
      <c r="J10" s="10">
        <f t="shared" si="3"/>
        <v>0</v>
      </c>
      <c r="K10" s="49" t="s">
        <v>75</v>
      </c>
    </row>
    <row r="11" spans="1:11">
      <c r="A11" s="26" t="s">
        <v>8</v>
      </c>
      <c r="B11" s="9">
        <f>SUM(B12:B13)</f>
        <v>3572343.47</v>
      </c>
      <c r="C11" s="9">
        <f>SUM(C12:C13)</f>
        <v>2445070.15</v>
      </c>
      <c r="D11" s="9">
        <f t="shared" si="0"/>
        <v>-1127273.3200000003</v>
      </c>
      <c r="E11" s="50">
        <f t="shared" si="1"/>
        <v>0.68444430680681434</v>
      </c>
      <c r="F11" s="9">
        <f>SUM(F12:F13)</f>
        <v>5984408.4300000006</v>
      </c>
      <c r="G11" s="9">
        <f t="shared" si="2"/>
        <v>-3539338.2800000007</v>
      </c>
      <c r="H11" s="48">
        <f>(F11/B11)-1</f>
        <v>0.67520522039836228</v>
      </c>
      <c r="I11" s="48">
        <f>C11/F11</f>
        <v>0.40857340848308371</v>
      </c>
      <c r="J11" s="9">
        <f t="shared" si="3"/>
        <v>2412064.9600000004</v>
      </c>
      <c r="K11" s="48">
        <f>(F11/B11)-1</f>
        <v>0.67520522039836228</v>
      </c>
    </row>
    <row r="12" spans="1:11">
      <c r="A12" s="26" t="s">
        <v>9</v>
      </c>
      <c r="B12" s="9">
        <v>2928578.0900000003</v>
      </c>
      <c r="C12" s="9">
        <v>2156988.23</v>
      </c>
      <c r="D12" s="10">
        <f t="shared" si="0"/>
        <v>-771589.86000000034</v>
      </c>
      <c r="E12" s="51">
        <f t="shared" si="1"/>
        <v>0.73653089100314884</v>
      </c>
      <c r="F12" s="10">
        <v>5292255.9400000004</v>
      </c>
      <c r="G12" s="10">
        <f t="shared" si="2"/>
        <v>-3135267.7100000004</v>
      </c>
      <c r="H12" s="49">
        <f>(F12/C12)-1</f>
        <v>1.4535395540846325</v>
      </c>
      <c r="I12" s="49">
        <f>C12/F12</f>
        <v>0.40757443601641075</v>
      </c>
      <c r="J12" s="10">
        <f t="shared" si="3"/>
        <v>2363677.85</v>
      </c>
      <c r="K12" s="49">
        <f t="shared" si="4"/>
        <v>0.80710767388142268</v>
      </c>
    </row>
    <row r="13" spans="1:11">
      <c r="A13" s="26" t="s">
        <v>10</v>
      </c>
      <c r="B13" s="9">
        <v>643765.38</v>
      </c>
      <c r="C13" s="9">
        <v>288081.91999999993</v>
      </c>
      <c r="D13" s="10">
        <f t="shared" si="0"/>
        <v>-355683.46000000008</v>
      </c>
      <c r="E13" s="51">
        <f t="shared" si="1"/>
        <v>0.44749520392040953</v>
      </c>
      <c r="F13" s="10">
        <v>692152.49</v>
      </c>
      <c r="G13" s="10">
        <f t="shared" si="2"/>
        <v>-404070.57000000007</v>
      </c>
      <c r="H13" s="49">
        <f>(F13/C13)-1</f>
        <v>1.4026238439399465</v>
      </c>
      <c r="I13" s="49">
        <f>C13/F13</f>
        <v>0.41621163567583197</v>
      </c>
      <c r="J13" s="10">
        <f t="shared" si="3"/>
        <v>48387.109999999986</v>
      </c>
      <c r="K13" s="49">
        <f t="shared" si="4"/>
        <v>7.5162646987944504E-2</v>
      </c>
    </row>
    <row r="14" spans="1:11" ht="25.5" hidden="1">
      <c r="A14" s="27" t="s">
        <v>67</v>
      </c>
      <c r="B14" s="11">
        <v>0</v>
      </c>
      <c r="C14" s="12">
        <v>0</v>
      </c>
      <c r="D14" s="12">
        <f t="shared" si="0"/>
        <v>0</v>
      </c>
      <c r="E14" s="52"/>
      <c r="F14" s="12">
        <v>0</v>
      </c>
      <c r="G14" s="12">
        <f t="shared" si="2"/>
        <v>0</v>
      </c>
      <c r="H14" s="53"/>
      <c r="I14" s="53"/>
      <c r="J14" s="12">
        <f t="shared" si="3"/>
        <v>0</v>
      </c>
      <c r="K14" s="53" t="s">
        <v>75</v>
      </c>
    </row>
    <row r="15" spans="1:11" ht="15" hidden="1">
      <c r="A15" s="28" t="s">
        <v>11</v>
      </c>
      <c r="B15" s="11">
        <v>0</v>
      </c>
      <c r="C15" s="12">
        <v>0</v>
      </c>
      <c r="D15" s="12">
        <f t="shared" si="0"/>
        <v>0</v>
      </c>
      <c r="E15" s="52"/>
      <c r="F15" s="12">
        <v>0</v>
      </c>
      <c r="G15" s="12">
        <f t="shared" si="2"/>
        <v>0</v>
      </c>
      <c r="H15" s="53"/>
      <c r="I15" s="53"/>
      <c r="J15" s="12">
        <f t="shared" si="3"/>
        <v>0</v>
      </c>
      <c r="K15" s="53" t="s">
        <v>75</v>
      </c>
    </row>
    <row r="16" spans="1:11" ht="15" hidden="1">
      <c r="A16" s="28" t="s">
        <v>12</v>
      </c>
      <c r="B16" s="12">
        <f>SUM(B17:B20)</f>
        <v>0</v>
      </c>
      <c r="C16" s="12">
        <f>SUM(C17:C20)</f>
        <v>0</v>
      </c>
      <c r="D16" s="12">
        <f t="shared" si="0"/>
        <v>0</v>
      </c>
      <c r="E16" s="52"/>
      <c r="F16" s="12">
        <f>SUM(F17:F20)</f>
        <v>0</v>
      </c>
      <c r="G16" s="12">
        <f t="shared" si="2"/>
        <v>0</v>
      </c>
      <c r="H16" s="53"/>
      <c r="I16" s="53"/>
      <c r="J16" s="12">
        <f t="shared" si="3"/>
        <v>0</v>
      </c>
      <c r="K16" s="53" t="s">
        <v>75</v>
      </c>
    </row>
    <row r="17" spans="1:11" hidden="1">
      <c r="A17" s="26" t="s">
        <v>13</v>
      </c>
      <c r="B17" s="9">
        <v>0</v>
      </c>
      <c r="C17" s="10">
        <v>0</v>
      </c>
      <c r="D17" s="10">
        <f t="shared" si="0"/>
        <v>0</v>
      </c>
      <c r="E17" s="54"/>
      <c r="F17" s="10">
        <v>0</v>
      </c>
      <c r="G17" s="10">
        <f t="shared" si="2"/>
        <v>0</v>
      </c>
      <c r="H17" s="49"/>
      <c r="I17" s="49"/>
      <c r="J17" s="10">
        <f t="shared" si="3"/>
        <v>0</v>
      </c>
      <c r="K17" s="49" t="s">
        <v>75</v>
      </c>
    </row>
    <row r="18" spans="1:11" hidden="1">
      <c r="A18" s="26" t="s">
        <v>14</v>
      </c>
      <c r="B18" s="9">
        <v>0</v>
      </c>
      <c r="C18" s="10">
        <v>0</v>
      </c>
      <c r="D18" s="10">
        <f t="shared" si="0"/>
        <v>0</v>
      </c>
      <c r="E18" s="54"/>
      <c r="F18" s="10">
        <v>0</v>
      </c>
      <c r="G18" s="10">
        <f t="shared" si="2"/>
        <v>0</v>
      </c>
      <c r="H18" s="49"/>
      <c r="I18" s="49"/>
      <c r="J18" s="10">
        <f t="shared" si="3"/>
        <v>0</v>
      </c>
      <c r="K18" s="49" t="s">
        <v>75</v>
      </c>
    </row>
    <row r="19" spans="1:11" hidden="1">
      <c r="A19" s="26" t="s">
        <v>15</v>
      </c>
      <c r="B19" s="9">
        <v>0</v>
      </c>
      <c r="C19" s="10">
        <v>0</v>
      </c>
      <c r="D19" s="10">
        <f t="shared" si="0"/>
        <v>0</v>
      </c>
      <c r="E19" s="54"/>
      <c r="F19" s="10">
        <v>0</v>
      </c>
      <c r="G19" s="10">
        <f t="shared" si="2"/>
        <v>0</v>
      </c>
      <c r="H19" s="49"/>
      <c r="I19" s="49"/>
      <c r="J19" s="10">
        <f t="shared" si="3"/>
        <v>0</v>
      </c>
      <c r="K19" s="49" t="s">
        <v>75</v>
      </c>
    </row>
    <row r="20" spans="1:11" hidden="1">
      <c r="A20" s="26" t="s">
        <v>16</v>
      </c>
      <c r="B20" s="9">
        <v>0</v>
      </c>
      <c r="C20" s="10">
        <v>0</v>
      </c>
      <c r="D20" s="10">
        <f t="shared" si="0"/>
        <v>0</v>
      </c>
      <c r="E20" s="54"/>
      <c r="F20" s="10">
        <v>0</v>
      </c>
      <c r="G20" s="10">
        <f t="shared" si="2"/>
        <v>0</v>
      </c>
      <c r="H20" s="49"/>
      <c r="I20" s="49"/>
      <c r="J20" s="10">
        <f t="shared" si="3"/>
        <v>0</v>
      </c>
      <c r="K20" s="49" t="s">
        <v>75</v>
      </c>
    </row>
    <row r="21" spans="1:11" ht="15">
      <c r="A21" s="28" t="s">
        <v>17</v>
      </c>
      <c r="B21" s="12">
        <f>B22+B23</f>
        <v>10557961.085033333</v>
      </c>
      <c r="C21" s="12">
        <f>C22+C23</f>
        <v>4819175.75</v>
      </c>
      <c r="D21" s="12">
        <f t="shared" si="0"/>
        <v>-5738785.3350333329</v>
      </c>
      <c r="E21" s="55">
        <f t="shared" si="1"/>
        <v>0.4564494708009037</v>
      </c>
      <c r="F21" s="12">
        <f>F22+F23</f>
        <v>9435940.1600000001</v>
      </c>
      <c r="G21" s="12">
        <f t="shared" si="2"/>
        <v>-4616764.41</v>
      </c>
      <c r="H21" s="53">
        <f>(F21/B21)-1</f>
        <v>-0.10627250053269077</v>
      </c>
      <c r="I21" s="53">
        <f>C21/F21</f>
        <v>0.51072555233330352</v>
      </c>
      <c r="J21" s="12">
        <f t="shared" si="3"/>
        <v>-1122020.9250333328</v>
      </c>
      <c r="K21" s="53">
        <f t="shared" si="4"/>
        <v>-0.10627250053269077</v>
      </c>
    </row>
    <row r="22" spans="1:11">
      <c r="A22" s="26" t="s">
        <v>18</v>
      </c>
      <c r="B22" s="9">
        <v>945366.73170000024</v>
      </c>
      <c r="C22" s="9">
        <v>404847.39</v>
      </c>
      <c r="D22" s="10">
        <f t="shared" si="0"/>
        <v>-540519.34170000022</v>
      </c>
      <c r="E22" s="51">
        <f t="shared" si="1"/>
        <v>0.42824374544256022</v>
      </c>
      <c r="F22" s="10">
        <v>1016125.59</v>
      </c>
      <c r="G22" s="10">
        <f>C22-F22</f>
        <v>-611278.19999999995</v>
      </c>
      <c r="H22" s="49">
        <f>(F22/B22)-1</f>
        <v>7.4848052007032262E-2</v>
      </c>
      <c r="I22" s="49">
        <f>C22/F22</f>
        <v>0.39842259065633806</v>
      </c>
      <c r="J22" s="10">
        <f t="shared" si="3"/>
        <v>70758.858299999731</v>
      </c>
      <c r="K22" s="49">
        <f t="shared" si="4"/>
        <v>7.4848052007032262E-2</v>
      </c>
    </row>
    <row r="23" spans="1:11">
      <c r="A23" s="26" t="s">
        <v>19</v>
      </c>
      <c r="B23" s="10">
        <f>SUM(B24:B28)</f>
        <v>9612594.3533333335</v>
      </c>
      <c r="C23" s="10">
        <f>SUM(C24:C28)</f>
        <v>4414328.3600000003</v>
      </c>
      <c r="D23" s="10">
        <f t="shared" si="0"/>
        <v>-5198265.9933333332</v>
      </c>
      <c r="E23" s="51">
        <f t="shared" si="1"/>
        <v>0.45922341022007818</v>
      </c>
      <c r="F23" s="10">
        <f>SUM(F24:F28)</f>
        <v>8419814.5700000003</v>
      </c>
      <c r="G23" s="10">
        <f>C23-F23</f>
        <v>-4005486.21</v>
      </c>
      <c r="H23" s="49">
        <f>(F23/B23)-1</f>
        <v>-0.12408510538257722</v>
      </c>
      <c r="I23" s="49">
        <f>C23/F23</f>
        <v>0.52427857208736606</v>
      </c>
      <c r="J23" s="10">
        <f t="shared" si="3"/>
        <v>-1192779.7833333332</v>
      </c>
      <c r="K23" s="49">
        <f t="shared" si="4"/>
        <v>-0.12408510538257722</v>
      </c>
    </row>
    <row r="24" spans="1:11">
      <c r="A24" s="26" t="s">
        <v>20</v>
      </c>
      <c r="B24" s="9">
        <v>0</v>
      </c>
      <c r="C24" s="10">
        <v>0</v>
      </c>
      <c r="D24" s="10">
        <f t="shared" si="0"/>
        <v>0</v>
      </c>
      <c r="E24" s="51"/>
      <c r="F24" s="10">
        <v>0</v>
      </c>
      <c r="G24" s="10">
        <f t="shared" si="2"/>
        <v>0</v>
      </c>
      <c r="H24" s="49"/>
      <c r="I24" s="49"/>
      <c r="J24" s="10">
        <f t="shared" si="3"/>
        <v>0</v>
      </c>
      <c r="K24" s="49"/>
    </row>
    <row r="25" spans="1:11">
      <c r="A25" s="26" t="s">
        <v>21</v>
      </c>
      <c r="B25" s="17">
        <v>3370033.63</v>
      </c>
      <c r="C25" s="9">
        <v>880662.18</v>
      </c>
      <c r="D25" s="10">
        <f t="shared" si="0"/>
        <v>-2489371.4499999997</v>
      </c>
      <c r="E25" s="51">
        <f t="shared" si="1"/>
        <v>0.26132148123400184</v>
      </c>
      <c r="F25" s="10">
        <v>1766201.54</v>
      </c>
      <c r="G25" s="10">
        <f>C25-F25</f>
        <v>-885539.36</v>
      </c>
      <c r="H25" s="49">
        <f>(F25/C25)-1</f>
        <v>1.0055380827186196</v>
      </c>
      <c r="I25" s="49">
        <f>C25/F25</f>
        <v>0.4986193025287477</v>
      </c>
      <c r="J25" s="10">
        <f t="shared" si="3"/>
        <v>-1603832.0899999999</v>
      </c>
      <c r="K25" s="49">
        <f t="shared" si="4"/>
        <v>-0.47590981755277018</v>
      </c>
    </row>
    <row r="26" spans="1:11">
      <c r="A26" s="26" t="s">
        <v>22</v>
      </c>
      <c r="B26" s="9">
        <v>0</v>
      </c>
      <c r="C26" s="10">
        <v>0</v>
      </c>
      <c r="D26" s="10">
        <f t="shared" si="0"/>
        <v>0</v>
      </c>
      <c r="E26" s="51"/>
      <c r="F26" s="10">
        <v>0</v>
      </c>
      <c r="G26" s="10">
        <f t="shared" si="2"/>
        <v>0</v>
      </c>
      <c r="H26" s="49" t="e">
        <f t="shared" ref="H26:H32" si="5">(F26/B26)-1</f>
        <v>#DIV/0!</v>
      </c>
      <c r="I26" s="49"/>
      <c r="J26" s="10">
        <f t="shared" si="3"/>
        <v>0</v>
      </c>
      <c r="K26" s="49"/>
    </row>
    <row r="27" spans="1:11">
      <c r="A27" s="26" t="s">
        <v>23</v>
      </c>
      <c r="B27" s="9">
        <v>2002959.68</v>
      </c>
      <c r="C27" s="10">
        <v>17279.439999999999</v>
      </c>
      <c r="D27" s="10">
        <f t="shared" si="0"/>
        <v>-1985680.24</v>
      </c>
      <c r="E27" s="51">
        <f t="shared" si="1"/>
        <v>8.6269534891486171E-3</v>
      </c>
      <c r="F27" s="10">
        <v>1246007.3999999999</v>
      </c>
      <c r="G27" s="10">
        <f t="shared" si="2"/>
        <v>-1228727.96</v>
      </c>
      <c r="H27" s="49">
        <f t="shared" si="5"/>
        <v>-0.3779168834791522</v>
      </c>
      <c r="I27" s="49">
        <f t="shared" ref="I27:I32" si="6">C27/F27</f>
        <v>1.3867847012786601E-2</v>
      </c>
      <c r="J27" s="10">
        <f t="shared" si="3"/>
        <v>-756952.28</v>
      </c>
      <c r="K27" s="49">
        <f t="shared" si="4"/>
        <v>-0.3779168834791522</v>
      </c>
    </row>
    <row r="28" spans="1:11">
      <c r="A28" s="26" t="s">
        <v>24</v>
      </c>
      <c r="B28" s="17">
        <v>4239601.0433333339</v>
      </c>
      <c r="C28" s="20">
        <v>3516386.74</v>
      </c>
      <c r="D28" s="10">
        <f t="shared" si="0"/>
        <v>-723214.30333333369</v>
      </c>
      <c r="E28" s="51">
        <f t="shared" si="1"/>
        <v>0.82941453784417518</v>
      </c>
      <c r="F28" s="21">
        <v>5407605.6299999999</v>
      </c>
      <c r="G28" s="10">
        <f>C28-F28</f>
        <v>-1891218.8899999997</v>
      </c>
      <c r="H28" s="56">
        <f>(F28/C28)-1</f>
        <v>0.53783017336710803</v>
      </c>
      <c r="I28" s="49">
        <f t="shared" si="6"/>
        <v>0.65026686126887556</v>
      </c>
      <c r="J28" s="10">
        <f t="shared" si="3"/>
        <v>1168004.586666666</v>
      </c>
      <c r="K28" s="56">
        <f t="shared" si="4"/>
        <v>0.27549870252610775</v>
      </c>
    </row>
    <row r="29" spans="1:11" s="57" customFormat="1" ht="15">
      <c r="A29" s="24" t="s">
        <v>68</v>
      </c>
      <c r="B29" s="16">
        <f>B30+B34</f>
        <v>-15926959.867907001</v>
      </c>
      <c r="C29" s="16">
        <f>C30+C34</f>
        <v>-7214420.54</v>
      </c>
      <c r="D29" s="16">
        <f t="shared" si="0"/>
        <v>8712539.3279069997</v>
      </c>
      <c r="E29" s="44">
        <f t="shared" si="1"/>
        <v>0.45296909139183156</v>
      </c>
      <c r="F29" s="16">
        <f>F30+F34</f>
        <v>-16743447.680000002</v>
      </c>
      <c r="G29" s="16">
        <f t="shared" si="2"/>
        <v>9529027.1400000006</v>
      </c>
      <c r="H29" s="44">
        <f t="shared" si="5"/>
        <v>5.1264511172545379E-2</v>
      </c>
      <c r="I29" s="44">
        <f t="shared" si="6"/>
        <v>0.43088022717194641</v>
      </c>
      <c r="J29" s="16">
        <f t="shared" si="3"/>
        <v>-816487.81209300086</v>
      </c>
      <c r="K29" s="44">
        <f t="shared" si="4"/>
        <v>5.1264511172545379E-2</v>
      </c>
    </row>
    <row r="30" spans="1:11" ht="15">
      <c r="A30" s="28" t="s">
        <v>25</v>
      </c>
      <c r="B30" s="22">
        <f>SUM(B31:B33)</f>
        <v>-10922609.390000001</v>
      </c>
      <c r="C30" s="22">
        <f>SUM(C31:C33)</f>
        <v>-5519423.9299999997</v>
      </c>
      <c r="D30" s="22">
        <f t="shared" si="0"/>
        <v>5403185.4600000009</v>
      </c>
      <c r="E30" s="58">
        <f t="shared" si="1"/>
        <v>0.50532100278649617</v>
      </c>
      <c r="F30" s="22">
        <f>SUM(F31:F33)</f>
        <v>-11706654.690000001</v>
      </c>
      <c r="G30" s="22">
        <f t="shared" si="2"/>
        <v>6187230.7600000016</v>
      </c>
      <c r="H30" s="59">
        <f t="shared" si="5"/>
        <v>7.1781867501168772E-2</v>
      </c>
      <c r="I30" s="59">
        <f t="shared" si="6"/>
        <v>0.47147746953831088</v>
      </c>
      <c r="J30" s="22">
        <f t="shared" si="3"/>
        <v>-784045.30000000075</v>
      </c>
      <c r="K30" s="59">
        <f t="shared" si="4"/>
        <v>7.1781867501168772E-2</v>
      </c>
    </row>
    <row r="31" spans="1:11">
      <c r="A31" s="26" t="s">
        <v>26</v>
      </c>
      <c r="B31" s="9">
        <v>-8373185.8499999996</v>
      </c>
      <c r="C31" s="10">
        <v>-4230976.79</v>
      </c>
      <c r="D31" s="10">
        <f t="shared" si="0"/>
        <v>4142209.0599999996</v>
      </c>
      <c r="E31" s="51">
        <f t="shared" si="1"/>
        <v>0.50530071418395661</v>
      </c>
      <c r="F31" s="10">
        <v>-8881644.8200000003</v>
      </c>
      <c r="G31" s="10">
        <f t="shared" si="2"/>
        <v>4650668.03</v>
      </c>
      <c r="H31" s="49">
        <f t="shared" si="5"/>
        <v>6.0724672676410352E-2</v>
      </c>
      <c r="I31" s="49">
        <f t="shared" si="6"/>
        <v>0.47637311283519668</v>
      </c>
      <c r="J31" s="10">
        <f t="shared" si="3"/>
        <v>-508458.97000000067</v>
      </c>
      <c r="K31" s="49">
        <f t="shared" si="4"/>
        <v>6.0724672676410352E-2</v>
      </c>
    </row>
    <row r="32" spans="1:11">
      <c r="A32" s="26" t="s">
        <v>27</v>
      </c>
      <c r="B32" s="9">
        <v>-2549423.54</v>
      </c>
      <c r="C32" s="10">
        <v>-1288447.1399999999</v>
      </c>
      <c r="D32" s="10">
        <f t="shared" si="0"/>
        <v>1260976.4000000001</v>
      </c>
      <c r="E32" s="51">
        <f t="shared" si="1"/>
        <v>0.50538763755197769</v>
      </c>
      <c r="F32" s="10">
        <v>-2825009.87</v>
      </c>
      <c r="G32" s="10">
        <f t="shared" si="2"/>
        <v>1536562.7300000002</v>
      </c>
      <c r="H32" s="49">
        <f t="shared" si="5"/>
        <v>0.10809750740749813</v>
      </c>
      <c r="I32" s="49">
        <f t="shared" si="6"/>
        <v>0.45608588971053748</v>
      </c>
      <c r="J32" s="10">
        <f t="shared" si="3"/>
        <v>-275586.33000000007</v>
      </c>
      <c r="K32" s="49">
        <f t="shared" si="4"/>
        <v>0.10809750740749813</v>
      </c>
    </row>
    <row r="33" spans="1:11">
      <c r="A33" s="26" t="s">
        <v>28</v>
      </c>
      <c r="B33" s="9">
        <v>0</v>
      </c>
      <c r="C33" s="10">
        <v>0</v>
      </c>
      <c r="D33" s="10">
        <f t="shared" si="0"/>
        <v>0</v>
      </c>
      <c r="E33" s="54"/>
      <c r="F33" s="10">
        <v>0</v>
      </c>
      <c r="G33" s="10">
        <f t="shared" si="2"/>
        <v>0</v>
      </c>
      <c r="H33" s="49"/>
      <c r="I33" s="49"/>
      <c r="J33" s="10">
        <f t="shared" si="3"/>
        <v>0</v>
      </c>
      <c r="K33" s="49" t="s">
        <v>75</v>
      </c>
    </row>
    <row r="34" spans="1:11" ht="15">
      <c r="A34" s="28" t="s">
        <v>29</v>
      </c>
      <c r="B34" s="12">
        <f>SUM(B35:B38)</f>
        <v>-5004350.4779070001</v>
      </c>
      <c r="C34" s="12">
        <f>SUM(C35:C38)</f>
        <v>-1694996.61</v>
      </c>
      <c r="D34" s="12">
        <f t="shared" si="0"/>
        <v>3309353.8679069998</v>
      </c>
      <c r="E34" s="58">
        <f t="shared" si="1"/>
        <v>0.33870461660968815</v>
      </c>
      <c r="F34" s="12">
        <f>SUM(F35:F38)</f>
        <v>-5036792.99</v>
      </c>
      <c r="G34" s="12">
        <f t="shared" si="2"/>
        <v>3341796.38</v>
      </c>
      <c r="H34" s="53">
        <f t="shared" ref="H34:H40" si="7">(F34/B34)-1</f>
        <v>6.4828617092720364E-3</v>
      </c>
      <c r="I34" s="53">
        <f>C34/F34</f>
        <v>0.33652298463828667</v>
      </c>
      <c r="J34" s="12">
        <f t="shared" si="3"/>
        <v>-32442.512093000114</v>
      </c>
      <c r="K34" s="53">
        <f t="shared" si="4"/>
        <v>6.4828617092720364E-3</v>
      </c>
    </row>
    <row r="35" spans="1:11">
      <c r="A35" s="26" t="s">
        <v>30</v>
      </c>
      <c r="B35" s="9">
        <v>-4929787.7013569996</v>
      </c>
      <c r="C35" s="10">
        <v>-1691973.55</v>
      </c>
      <c r="D35" s="10">
        <f t="shared" si="0"/>
        <v>3237814.1513569998</v>
      </c>
      <c r="E35" s="51">
        <f t="shared" si="1"/>
        <v>0.34321428274370891</v>
      </c>
      <c r="F35" s="10">
        <v>-4953127.1900000004</v>
      </c>
      <c r="G35" s="10">
        <f t="shared" si="2"/>
        <v>3261153.6400000006</v>
      </c>
      <c r="H35" s="49">
        <f t="shared" si="7"/>
        <v>4.7343800700740957E-3</v>
      </c>
      <c r="I35" s="49">
        <f>C35/F35</f>
        <v>0.3415970325607568</v>
      </c>
      <c r="J35" s="10">
        <f t="shared" si="3"/>
        <v>-23339.488643000834</v>
      </c>
      <c r="K35" s="49">
        <f t="shared" si="4"/>
        <v>4.7343800700740957E-3</v>
      </c>
    </row>
    <row r="36" spans="1:11">
      <c r="A36" s="26" t="s">
        <v>31</v>
      </c>
      <c r="B36" s="9">
        <v>-74943.53654999999</v>
      </c>
      <c r="C36" s="10">
        <v>-18799.509999999998</v>
      </c>
      <c r="D36" s="10">
        <f t="shared" si="0"/>
        <v>56144.026549999995</v>
      </c>
      <c r="E36" s="51">
        <f t="shared" si="1"/>
        <v>0.25084898398753241</v>
      </c>
      <c r="F36" s="10">
        <v>-68766.86</v>
      </c>
      <c r="G36" s="10">
        <f t="shared" si="2"/>
        <v>49967.350000000006</v>
      </c>
      <c r="H36" s="49">
        <f t="shared" si="7"/>
        <v>-8.2417735195604247E-2</v>
      </c>
      <c r="I36" s="49">
        <f>C36/F36</f>
        <v>0.27338037537267224</v>
      </c>
      <c r="J36" s="10">
        <f t="shared" si="3"/>
        <v>6176.6765499999892</v>
      </c>
      <c r="K36" s="49">
        <f t="shared" si="4"/>
        <v>-8.2417735195604247E-2</v>
      </c>
    </row>
    <row r="37" spans="1:11">
      <c r="A37" s="26" t="s">
        <v>32</v>
      </c>
      <c r="B37" s="9">
        <v>430.76</v>
      </c>
      <c r="C37" s="10">
        <v>15776.46</v>
      </c>
      <c r="D37" s="10">
        <f t="shared" si="0"/>
        <v>15345.699999999999</v>
      </c>
      <c r="E37" s="51">
        <f t="shared" si="1"/>
        <v>36.624709815210323</v>
      </c>
      <c r="F37" s="10">
        <v>-14898.93</v>
      </c>
      <c r="G37" s="10">
        <f t="shared" si="2"/>
        <v>30675.39</v>
      </c>
      <c r="H37" s="49">
        <f t="shared" si="7"/>
        <v>-35.587542947348872</v>
      </c>
      <c r="I37" s="49"/>
      <c r="J37" s="10">
        <f t="shared" si="3"/>
        <v>-15329.69</v>
      </c>
      <c r="K37" s="49">
        <f t="shared" si="4"/>
        <v>-35.587542947348872</v>
      </c>
    </row>
    <row r="38" spans="1:11">
      <c r="A38" s="26" t="s">
        <v>33</v>
      </c>
      <c r="B38" s="9">
        <v>-50</v>
      </c>
      <c r="C38" s="10">
        <v>-0.01</v>
      </c>
      <c r="D38" s="10">
        <f t="shared" si="0"/>
        <v>49.99</v>
      </c>
      <c r="E38" s="51">
        <f t="shared" si="1"/>
        <v>2.0000000000000001E-4</v>
      </c>
      <c r="F38" s="10">
        <v>-0.01</v>
      </c>
      <c r="G38" s="10">
        <f t="shared" si="2"/>
        <v>0</v>
      </c>
      <c r="H38" s="49">
        <f t="shared" si="7"/>
        <v>-0.99980000000000002</v>
      </c>
      <c r="I38" s="49"/>
      <c r="J38" s="10">
        <f t="shared" si="3"/>
        <v>49.99</v>
      </c>
      <c r="K38" s="49">
        <f t="shared" si="4"/>
        <v>-0.99980000000000002</v>
      </c>
    </row>
    <row r="39" spans="1:11" ht="15">
      <c r="A39" s="28" t="s">
        <v>34</v>
      </c>
      <c r="B39" s="11">
        <v>-2860206.6340000005</v>
      </c>
      <c r="C39" s="12">
        <v>-1113635.68</v>
      </c>
      <c r="D39" s="12">
        <f t="shared" si="0"/>
        <v>1746570.9540000006</v>
      </c>
      <c r="E39" s="55">
        <f t="shared" si="1"/>
        <v>0.38935497413436171</v>
      </c>
      <c r="F39" s="11">
        <v>-2297789.92</v>
      </c>
      <c r="G39" s="11">
        <f t="shared" si="2"/>
        <v>1184154.24</v>
      </c>
      <c r="H39" s="53">
        <f t="shared" si="7"/>
        <v>-0.19663499388974581</v>
      </c>
      <c r="I39" s="53">
        <f>C39/F39</f>
        <v>0.48465513331175203</v>
      </c>
      <c r="J39" s="11">
        <f t="shared" si="3"/>
        <v>562416.71400000062</v>
      </c>
      <c r="K39" s="53">
        <f t="shared" si="4"/>
        <v>-0.19663499388974581</v>
      </c>
    </row>
    <row r="40" spans="1:11" ht="25.5">
      <c r="A40" s="29" t="s">
        <v>35</v>
      </c>
      <c r="B40" s="11">
        <v>3259982.9432170005</v>
      </c>
      <c r="C40" s="12">
        <v>1104585.3600000001</v>
      </c>
      <c r="D40" s="12">
        <f t="shared" si="0"/>
        <v>-2155397.5832170006</v>
      </c>
      <c r="E40" s="55">
        <f t="shared" si="1"/>
        <v>0.33883163784592646</v>
      </c>
      <c r="F40" s="11">
        <v>2322376.27</v>
      </c>
      <c r="G40" s="11">
        <f t="shared" si="2"/>
        <v>-1217790.9099999999</v>
      </c>
      <c r="H40" s="53">
        <f t="shared" si="7"/>
        <v>-0.28761091378341874</v>
      </c>
      <c r="I40" s="53">
        <f>C40/F40</f>
        <v>0.47562721608415337</v>
      </c>
      <c r="J40" s="11">
        <f t="shared" si="3"/>
        <v>-937606.67321700044</v>
      </c>
      <c r="K40" s="53">
        <f t="shared" si="4"/>
        <v>-0.28761091378341874</v>
      </c>
    </row>
    <row r="41" spans="1:11" ht="15">
      <c r="A41" s="28" t="s">
        <v>36</v>
      </c>
      <c r="B41" s="11">
        <v>0</v>
      </c>
      <c r="C41" s="12">
        <v>0</v>
      </c>
      <c r="D41" s="12">
        <f t="shared" si="0"/>
        <v>0</v>
      </c>
      <c r="E41" s="52"/>
      <c r="F41" s="12">
        <v>0</v>
      </c>
      <c r="G41" s="12">
        <f t="shared" si="2"/>
        <v>0</v>
      </c>
      <c r="H41" s="53"/>
      <c r="I41" s="53"/>
      <c r="J41" s="12">
        <f t="shared" si="3"/>
        <v>0</v>
      </c>
      <c r="K41" s="53" t="s">
        <v>75</v>
      </c>
    </row>
    <row r="42" spans="1:11" ht="15">
      <c r="A42" s="28" t="s">
        <v>37</v>
      </c>
      <c r="B42" s="12">
        <f>SUM(B43:B44)</f>
        <v>0</v>
      </c>
      <c r="C42" s="12">
        <f>SUM(C43:C44)</f>
        <v>0</v>
      </c>
      <c r="D42" s="12">
        <f t="shared" si="0"/>
        <v>0</v>
      </c>
      <c r="E42" s="52"/>
      <c r="F42" s="12">
        <f>SUM(F43:F44)</f>
        <v>0</v>
      </c>
      <c r="G42" s="12">
        <f t="shared" si="2"/>
        <v>0</v>
      </c>
      <c r="H42" s="53" t="e">
        <f>(F42/B42)-1</f>
        <v>#DIV/0!</v>
      </c>
      <c r="I42" s="53"/>
      <c r="J42" s="12">
        <f t="shared" si="3"/>
        <v>0</v>
      </c>
      <c r="K42" s="53" t="s">
        <v>75</v>
      </c>
    </row>
    <row r="43" spans="1:11">
      <c r="A43" s="26" t="s">
        <v>38</v>
      </c>
      <c r="B43" s="9">
        <v>0</v>
      </c>
      <c r="C43" s="10">
        <v>0</v>
      </c>
      <c r="D43" s="10">
        <f t="shared" si="0"/>
        <v>0</v>
      </c>
      <c r="E43" s="54"/>
      <c r="F43" s="10">
        <v>0</v>
      </c>
      <c r="G43" s="10">
        <f t="shared" si="2"/>
        <v>0</v>
      </c>
      <c r="H43" s="49"/>
      <c r="I43" s="49"/>
      <c r="J43" s="10">
        <f t="shared" si="3"/>
        <v>0</v>
      </c>
      <c r="K43" s="49" t="s">
        <v>75</v>
      </c>
    </row>
    <row r="44" spans="1:11">
      <c r="A44" s="26" t="s">
        <v>39</v>
      </c>
      <c r="B44" s="9">
        <v>0</v>
      </c>
      <c r="C44" s="10">
        <v>0</v>
      </c>
      <c r="D44" s="10">
        <f t="shared" si="0"/>
        <v>0</v>
      </c>
      <c r="E44" s="60"/>
      <c r="F44" s="10">
        <v>0</v>
      </c>
      <c r="G44" s="10">
        <f t="shared" si="2"/>
        <v>0</v>
      </c>
      <c r="H44" s="49" t="e">
        <f>(F44/B44)-1</f>
        <v>#DIV/0!</v>
      </c>
      <c r="I44" s="49"/>
      <c r="J44" s="10">
        <f t="shared" si="3"/>
        <v>0</v>
      </c>
      <c r="K44" s="49" t="s">
        <v>75</v>
      </c>
    </row>
    <row r="45" spans="1:11" ht="15">
      <c r="A45" s="28" t="s">
        <v>40</v>
      </c>
      <c r="B45" s="11">
        <v>0</v>
      </c>
      <c r="C45" s="10">
        <v>572.63</v>
      </c>
      <c r="D45" s="12">
        <f t="shared" si="0"/>
        <v>572.63</v>
      </c>
      <c r="E45" s="55"/>
      <c r="F45" s="12">
        <v>572.63</v>
      </c>
      <c r="G45" s="12">
        <f t="shared" si="2"/>
        <v>0</v>
      </c>
      <c r="H45" s="53"/>
      <c r="I45" s="53"/>
      <c r="J45" s="12">
        <f t="shared" si="3"/>
        <v>572.63</v>
      </c>
      <c r="K45" s="53" t="s">
        <v>75</v>
      </c>
    </row>
    <row r="46" spans="1:11" ht="15">
      <c r="A46" s="28" t="s">
        <v>41</v>
      </c>
      <c r="B46" s="12">
        <f>B7+B21+B30+B34+B39+B40+B41+B42+B45+B16</f>
        <v>-1396879.0036566672</v>
      </c>
      <c r="C46" s="12">
        <f>C7+C21+C30+C34+C39+C40+C41+C42+C45+C16</f>
        <v>41347.670000000733</v>
      </c>
      <c r="D46" s="12">
        <f t="shared" si="0"/>
        <v>1438226.6736566678</v>
      </c>
      <c r="E46" s="55">
        <f t="shared" si="1"/>
        <v>-2.9600036862006837E-2</v>
      </c>
      <c r="F46" s="12">
        <f>F7+F21+F30+F34+F39+F40+F41+F42+F45+F16</f>
        <v>-1297940.1100000017</v>
      </c>
      <c r="G46" s="12">
        <f t="shared" si="2"/>
        <v>1339287.7800000024</v>
      </c>
      <c r="H46" s="53">
        <f>(F46/B46)-1</f>
        <v>-7.0828535182839047E-2</v>
      </c>
      <c r="I46" s="53">
        <f>C46/F46</f>
        <v>-3.1856377410203217E-2</v>
      </c>
      <c r="J46" s="12">
        <f t="shared" si="3"/>
        <v>98938.893656665459</v>
      </c>
      <c r="K46" s="53">
        <f t="shared" si="4"/>
        <v>-7.0828535182839047E-2</v>
      </c>
    </row>
    <row r="47" spans="1:11" ht="15">
      <c r="A47" s="28" t="s">
        <v>42</v>
      </c>
      <c r="B47" s="12">
        <f>B48+B51</f>
        <v>599945</v>
      </c>
      <c r="C47" s="12">
        <f>C48+C51</f>
        <v>1263378.1000000001</v>
      </c>
      <c r="D47" s="12">
        <f t="shared" si="0"/>
        <v>663433.10000000009</v>
      </c>
      <c r="E47" s="55">
        <f t="shared" si="1"/>
        <v>2.1058232004600423</v>
      </c>
      <c r="F47" s="12">
        <f>F48+F51</f>
        <v>1309292.92</v>
      </c>
      <c r="G47" s="12">
        <f t="shared" si="2"/>
        <v>-45914.819999999832</v>
      </c>
      <c r="H47" s="53">
        <f>(F47/B47)-1</f>
        <v>1.1823549158672879</v>
      </c>
      <c r="I47" s="53">
        <f>C47/F47</f>
        <v>0.96493159070928158</v>
      </c>
      <c r="J47" s="12">
        <f t="shared" si="3"/>
        <v>709347.91999999993</v>
      </c>
      <c r="K47" s="53">
        <f t="shared" si="4"/>
        <v>1.1823549158672879</v>
      </c>
    </row>
    <row r="48" spans="1:11">
      <c r="A48" s="26" t="s">
        <v>43</v>
      </c>
      <c r="B48" s="10">
        <f>SUM(B49:B50)</f>
        <v>599945</v>
      </c>
      <c r="C48" s="10">
        <f>SUM(C49:C50)</f>
        <v>1263378.1000000001</v>
      </c>
      <c r="D48" s="10">
        <f t="shared" si="0"/>
        <v>663433.10000000009</v>
      </c>
      <c r="E48" s="51">
        <f t="shared" si="1"/>
        <v>2.1058232004600423</v>
      </c>
      <c r="F48" s="10">
        <f>SUM(F49:F50)</f>
        <v>1309292.92</v>
      </c>
      <c r="G48" s="10">
        <f t="shared" si="2"/>
        <v>-45914.819999999832</v>
      </c>
      <c r="H48" s="49">
        <f>(F48/B48)-1</f>
        <v>1.1823549158672879</v>
      </c>
      <c r="I48" s="49">
        <f>C48/F48</f>
        <v>0.96493159070928158</v>
      </c>
      <c r="J48" s="10">
        <f t="shared" si="3"/>
        <v>709347.91999999993</v>
      </c>
      <c r="K48" s="49">
        <f t="shared" si="4"/>
        <v>1.1823549158672879</v>
      </c>
    </row>
    <row r="49" spans="1:11">
      <c r="A49" s="30" t="s">
        <v>44</v>
      </c>
      <c r="B49" s="9">
        <v>0</v>
      </c>
      <c r="C49" s="10">
        <v>0</v>
      </c>
      <c r="D49" s="10">
        <f t="shared" si="0"/>
        <v>0</v>
      </c>
      <c r="E49" s="54"/>
      <c r="F49" s="10">
        <v>0</v>
      </c>
      <c r="G49" s="10">
        <f t="shared" si="2"/>
        <v>0</v>
      </c>
      <c r="H49" s="49"/>
      <c r="I49" s="49"/>
      <c r="J49" s="10">
        <f t="shared" si="3"/>
        <v>0</v>
      </c>
      <c r="K49" s="49" t="s">
        <v>75</v>
      </c>
    </row>
    <row r="50" spans="1:11">
      <c r="A50" s="30" t="s">
        <v>45</v>
      </c>
      <c r="B50" s="9">
        <v>599945</v>
      </c>
      <c r="C50" s="10">
        <v>1263378.1000000001</v>
      </c>
      <c r="D50" s="10">
        <f t="shared" si="0"/>
        <v>663433.10000000009</v>
      </c>
      <c r="E50" s="51">
        <f t="shared" si="1"/>
        <v>2.1058232004600423</v>
      </c>
      <c r="F50" s="10">
        <v>1309292.92</v>
      </c>
      <c r="G50" s="10">
        <f t="shared" si="2"/>
        <v>-45914.819999999832</v>
      </c>
      <c r="H50" s="49">
        <f>(F50/B50)-1</f>
        <v>1.1823549158672879</v>
      </c>
      <c r="I50" s="49">
        <f>C50/F50</f>
        <v>0.96493159070928158</v>
      </c>
      <c r="J50" s="10">
        <f t="shared" si="3"/>
        <v>709347.91999999993</v>
      </c>
      <c r="K50" s="49">
        <f t="shared" si="4"/>
        <v>1.1823549158672879</v>
      </c>
    </row>
    <row r="51" spans="1:11">
      <c r="A51" s="26" t="s">
        <v>46</v>
      </c>
      <c r="B51" s="10">
        <f>SUM(B52:B53)</f>
        <v>0</v>
      </c>
      <c r="C51" s="10">
        <f>SUM(C52:C53)</f>
        <v>0</v>
      </c>
      <c r="D51" s="10">
        <f t="shared" si="0"/>
        <v>0</v>
      </c>
      <c r="E51" s="51"/>
      <c r="F51" s="10">
        <f>SUM(F52:F53)</f>
        <v>0</v>
      </c>
      <c r="G51" s="10">
        <f t="shared" si="2"/>
        <v>0</v>
      </c>
      <c r="H51" s="49"/>
      <c r="I51" s="49" t="s">
        <v>75</v>
      </c>
      <c r="J51" s="10">
        <f t="shared" si="3"/>
        <v>0</v>
      </c>
      <c r="K51" s="49"/>
    </row>
    <row r="52" spans="1:11">
      <c r="A52" s="30" t="s">
        <v>47</v>
      </c>
      <c r="B52" s="9">
        <v>0</v>
      </c>
      <c r="C52" s="10">
        <v>0</v>
      </c>
      <c r="D52" s="10">
        <f t="shared" si="0"/>
        <v>0</v>
      </c>
      <c r="E52" s="54"/>
      <c r="F52" s="10">
        <v>0</v>
      </c>
      <c r="G52" s="10">
        <f t="shared" si="2"/>
        <v>0</v>
      </c>
      <c r="H52" s="49"/>
      <c r="I52" s="49"/>
      <c r="J52" s="10">
        <f t="shared" si="3"/>
        <v>0</v>
      </c>
      <c r="K52" s="49" t="s">
        <v>75</v>
      </c>
    </row>
    <row r="53" spans="1:11">
      <c r="A53" s="30" t="s">
        <v>48</v>
      </c>
      <c r="B53" s="9">
        <v>0</v>
      </c>
      <c r="C53" s="10">
        <v>0</v>
      </c>
      <c r="D53" s="10">
        <f t="shared" si="0"/>
        <v>0</v>
      </c>
      <c r="E53" s="51"/>
      <c r="F53" s="9">
        <v>0</v>
      </c>
      <c r="G53" s="10">
        <f t="shared" si="2"/>
        <v>0</v>
      </c>
      <c r="H53" s="49"/>
      <c r="I53" s="49" t="s">
        <v>75</v>
      </c>
      <c r="J53" s="10">
        <f t="shared" si="3"/>
        <v>0</v>
      </c>
      <c r="K53" s="49"/>
    </row>
    <row r="54" spans="1:11" ht="15">
      <c r="A54" s="28" t="s">
        <v>49</v>
      </c>
      <c r="B54" s="12">
        <f>SUM(B55:B57)</f>
        <v>-6831.87</v>
      </c>
      <c r="C54" s="12">
        <f>SUM(C55:C57)</f>
        <v>-6459.4</v>
      </c>
      <c r="D54" s="12">
        <f t="shared" si="0"/>
        <v>372.47000000000025</v>
      </c>
      <c r="E54" s="55">
        <f t="shared" si="1"/>
        <v>0.94548051997476534</v>
      </c>
      <c r="F54" s="12">
        <f>SUM(F55:F57)</f>
        <v>-7444.66</v>
      </c>
      <c r="G54" s="12">
        <f t="shared" si="2"/>
        <v>985.26000000000022</v>
      </c>
      <c r="H54" s="53">
        <f>(F54/B54)-1</f>
        <v>8.9695793391853185E-2</v>
      </c>
      <c r="I54" s="53">
        <f>C54/F54</f>
        <v>0.86765547385642861</v>
      </c>
      <c r="J54" s="12">
        <f t="shared" si="3"/>
        <v>-612.79</v>
      </c>
      <c r="K54" s="53">
        <f t="shared" si="4"/>
        <v>8.9695793391853185E-2</v>
      </c>
    </row>
    <row r="55" spans="1:11">
      <c r="A55" s="26" t="s">
        <v>50</v>
      </c>
      <c r="B55" s="9">
        <v>0</v>
      </c>
      <c r="C55" s="10">
        <v>0</v>
      </c>
      <c r="D55" s="10">
        <f t="shared" si="0"/>
        <v>0</v>
      </c>
      <c r="E55" s="54"/>
      <c r="F55" s="10">
        <v>0</v>
      </c>
      <c r="G55" s="10">
        <f t="shared" si="2"/>
        <v>0</v>
      </c>
      <c r="H55" s="49"/>
      <c r="I55" s="49"/>
      <c r="J55" s="10">
        <f t="shared" si="3"/>
        <v>0</v>
      </c>
      <c r="K55" s="49" t="s">
        <v>75</v>
      </c>
    </row>
    <row r="56" spans="1:11">
      <c r="A56" s="26" t="s">
        <v>51</v>
      </c>
      <c r="B56" s="9">
        <v>-6831.87</v>
      </c>
      <c r="C56" s="10">
        <v>-6459.4</v>
      </c>
      <c r="D56" s="10">
        <f t="shared" si="0"/>
        <v>372.47000000000025</v>
      </c>
      <c r="E56" s="51">
        <f t="shared" si="1"/>
        <v>0.94548051997476534</v>
      </c>
      <c r="F56" s="9">
        <v>-7444.66</v>
      </c>
      <c r="G56" s="10">
        <f t="shared" si="2"/>
        <v>985.26000000000022</v>
      </c>
      <c r="H56" s="49">
        <f>(F56/B56)-1</f>
        <v>8.9695793391853185E-2</v>
      </c>
      <c r="I56" s="49">
        <f>C56/F56</f>
        <v>0.86765547385642861</v>
      </c>
      <c r="J56" s="10">
        <f t="shared" si="3"/>
        <v>-612.79</v>
      </c>
      <c r="K56" s="49">
        <f t="shared" si="4"/>
        <v>8.9695793391853185E-2</v>
      </c>
    </row>
    <row r="57" spans="1:11">
      <c r="A57" s="26" t="s">
        <v>52</v>
      </c>
      <c r="B57" s="9">
        <v>0</v>
      </c>
      <c r="C57" s="10">
        <v>0</v>
      </c>
      <c r="D57" s="10">
        <f t="shared" si="0"/>
        <v>0</v>
      </c>
      <c r="E57" s="54"/>
      <c r="F57" s="10">
        <v>0</v>
      </c>
      <c r="G57" s="10">
        <f t="shared" si="2"/>
        <v>0</v>
      </c>
      <c r="H57" s="49"/>
      <c r="I57" s="49"/>
      <c r="J57" s="10">
        <f t="shared" si="3"/>
        <v>0</v>
      </c>
      <c r="K57" s="49" t="s">
        <v>75</v>
      </c>
    </row>
    <row r="58" spans="1:11" ht="15" hidden="1">
      <c r="A58" s="28" t="s">
        <v>53</v>
      </c>
      <c r="B58" s="12">
        <f>SUM(B59:B60)</f>
        <v>0</v>
      </c>
      <c r="C58" s="12">
        <f>SUM(C59:C60)</f>
        <v>0</v>
      </c>
      <c r="D58" s="12">
        <f t="shared" si="0"/>
        <v>0</v>
      </c>
      <c r="E58" s="52"/>
      <c r="F58" s="12">
        <f>SUM(F59:F60)</f>
        <v>0</v>
      </c>
      <c r="G58" s="12">
        <f t="shared" si="2"/>
        <v>0</v>
      </c>
      <c r="H58" s="53"/>
      <c r="I58" s="53"/>
      <c r="J58" s="12">
        <f t="shared" si="3"/>
        <v>0</v>
      </c>
      <c r="K58" s="53" t="s">
        <v>75</v>
      </c>
    </row>
    <row r="59" spans="1:11" hidden="1">
      <c r="A59" s="26" t="s">
        <v>54</v>
      </c>
      <c r="B59" s="9">
        <v>0</v>
      </c>
      <c r="C59" s="10">
        <v>0</v>
      </c>
      <c r="D59" s="10">
        <f t="shared" si="0"/>
        <v>0</v>
      </c>
      <c r="E59" s="54"/>
      <c r="F59" s="10">
        <v>0</v>
      </c>
      <c r="G59" s="10">
        <f t="shared" si="2"/>
        <v>0</v>
      </c>
      <c r="H59" s="49"/>
      <c r="I59" s="49"/>
      <c r="J59" s="10">
        <f t="shared" si="3"/>
        <v>0</v>
      </c>
      <c r="K59" s="49" t="e">
        <f t="shared" si="4"/>
        <v>#DIV/0!</v>
      </c>
    </row>
    <row r="60" spans="1:11" ht="25.5" hidden="1">
      <c r="A60" s="31" t="s">
        <v>55</v>
      </c>
      <c r="B60" s="9">
        <v>0</v>
      </c>
      <c r="C60" s="10">
        <v>0</v>
      </c>
      <c r="D60" s="10">
        <f t="shared" si="0"/>
        <v>0</v>
      </c>
      <c r="E60" s="54"/>
      <c r="F60" s="10">
        <v>0</v>
      </c>
      <c r="G60" s="10">
        <f t="shared" si="2"/>
        <v>0</v>
      </c>
      <c r="H60" s="49"/>
      <c r="I60" s="49"/>
      <c r="J60" s="10">
        <f t="shared" si="3"/>
        <v>0</v>
      </c>
      <c r="K60" s="49" t="e">
        <f t="shared" si="4"/>
        <v>#DIV/0!</v>
      </c>
    </row>
    <row r="61" spans="1:11" ht="15">
      <c r="A61" s="28" t="s">
        <v>56</v>
      </c>
      <c r="B61" s="11">
        <v>-1500</v>
      </c>
      <c r="C61" s="12">
        <v>-1515.21</v>
      </c>
      <c r="D61" s="12">
        <f t="shared" si="0"/>
        <v>-15.210000000000036</v>
      </c>
      <c r="E61" s="55">
        <f t="shared" si="1"/>
        <v>1.01014</v>
      </c>
      <c r="F61" s="11">
        <v>-2150</v>
      </c>
      <c r="G61" s="12">
        <f t="shared" si="2"/>
        <v>634.79</v>
      </c>
      <c r="H61" s="53">
        <f>(F61/B61)-1</f>
        <v>0.43333333333333335</v>
      </c>
      <c r="I61" s="53">
        <f>C61/F61</f>
        <v>0.70474883720930237</v>
      </c>
      <c r="J61" s="12">
        <f t="shared" si="3"/>
        <v>-650</v>
      </c>
      <c r="K61" s="53">
        <f t="shared" si="4"/>
        <v>0.43333333333333335</v>
      </c>
    </row>
    <row r="62" spans="1:11" ht="25.5" hidden="1">
      <c r="A62" s="29" t="s">
        <v>69</v>
      </c>
      <c r="B62" s="12">
        <f>SUM(B63:B64)</f>
        <v>0</v>
      </c>
      <c r="C62" s="12">
        <f>SUM(C63:C64)</f>
        <v>0</v>
      </c>
      <c r="D62" s="12">
        <f t="shared" si="0"/>
        <v>0</v>
      </c>
      <c r="E62" s="52"/>
      <c r="F62" s="12">
        <f>SUM(F63:F64)</f>
        <v>0</v>
      </c>
      <c r="G62" s="12">
        <f t="shared" si="2"/>
        <v>0</v>
      </c>
      <c r="H62" s="53"/>
      <c r="I62" s="53"/>
      <c r="J62" s="12">
        <f t="shared" si="3"/>
        <v>0</v>
      </c>
      <c r="K62" s="53" t="s">
        <v>75</v>
      </c>
    </row>
    <row r="63" spans="1:11" hidden="1">
      <c r="A63" s="26" t="s">
        <v>38</v>
      </c>
      <c r="B63" s="9">
        <v>0</v>
      </c>
      <c r="C63" s="10">
        <v>0</v>
      </c>
      <c r="D63" s="10">
        <f t="shared" si="0"/>
        <v>0</v>
      </c>
      <c r="E63" s="54"/>
      <c r="F63" s="10">
        <v>0</v>
      </c>
      <c r="G63" s="10">
        <f t="shared" si="2"/>
        <v>0</v>
      </c>
      <c r="H63" s="49"/>
      <c r="I63" s="49"/>
      <c r="J63" s="10">
        <f t="shared" si="3"/>
        <v>0</v>
      </c>
      <c r="K63" s="49" t="s">
        <v>75</v>
      </c>
    </row>
    <row r="64" spans="1:11" hidden="1">
      <c r="A64" s="26" t="s">
        <v>39</v>
      </c>
      <c r="B64" s="9">
        <v>0</v>
      </c>
      <c r="C64" s="10">
        <v>0</v>
      </c>
      <c r="D64" s="10">
        <f t="shared" si="0"/>
        <v>0</v>
      </c>
      <c r="E64" s="54"/>
      <c r="F64" s="10">
        <v>0</v>
      </c>
      <c r="G64" s="10">
        <f t="shared" si="2"/>
        <v>0</v>
      </c>
      <c r="H64" s="49"/>
      <c r="I64" s="49"/>
      <c r="J64" s="10">
        <f t="shared" si="3"/>
        <v>0</v>
      </c>
      <c r="K64" s="49" t="s">
        <v>75</v>
      </c>
    </row>
    <row r="65" spans="1:11" ht="15">
      <c r="A65" s="28" t="s">
        <v>57</v>
      </c>
      <c r="B65" s="12">
        <f>B47+B54+B58+B61+B62</f>
        <v>591613.13</v>
      </c>
      <c r="C65" s="12">
        <f>C47+C54+C58+C61+C62</f>
        <v>1255403.4900000002</v>
      </c>
      <c r="D65" s="12">
        <f t="shared" si="0"/>
        <v>663790.36000000022</v>
      </c>
      <c r="E65" s="55">
        <f t="shared" si="1"/>
        <v>2.1220007236823837</v>
      </c>
      <c r="F65" s="12">
        <f>F47+F54+F58+F61+F62</f>
        <v>1299698.26</v>
      </c>
      <c r="G65" s="12">
        <f t="shared" si="2"/>
        <v>-44294.769999999786</v>
      </c>
      <c r="H65" s="53">
        <f>(F65/B65)-1</f>
        <v>1.1968718983637161</v>
      </c>
      <c r="I65" s="53">
        <f>C65/F65</f>
        <v>0.96591918958174205</v>
      </c>
      <c r="J65" s="12">
        <f t="shared" si="3"/>
        <v>708085.13</v>
      </c>
      <c r="K65" s="53">
        <f t="shared" si="4"/>
        <v>1.1968718983637161</v>
      </c>
    </row>
    <row r="66" spans="1:11" ht="15">
      <c r="A66" s="28" t="s">
        <v>58</v>
      </c>
      <c r="B66" s="12">
        <f>B46+B65</f>
        <v>-805265.87365666719</v>
      </c>
      <c r="C66" s="12">
        <f>C46+C65</f>
        <v>1296751.1600000008</v>
      </c>
      <c r="D66" s="12">
        <f t="shared" si="0"/>
        <v>2102017.0336566679</v>
      </c>
      <c r="E66" s="55">
        <f t="shared" si="1"/>
        <v>-1.610339146885148</v>
      </c>
      <c r="F66" s="12">
        <f>F46+F65</f>
        <v>1758.1499999982771</v>
      </c>
      <c r="G66" s="12">
        <f t="shared" si="2"/>
        <v>1294993.0100000026</v>
      </c>
      <c r="H66" s="53">
        <f>(F66/B66)-1</f>
        <v>-1.0021833161661435</v>
      </c>
      <c r="I66" s="53">
        <f>C66/F66</f>
        <v>737.56571396142056</v>
      </c>
      <c r="J66" s="12">
        <f t="shared" si="3"/>
        <v>807024.02365666546</v>
      </c>
      <c r="K66" s="53">
        <f t="shared" si="4"/>
        <v>-1.0021833161661435</v>
      </c>
    </row>
    <row r="67" spans="1:11" ht="15">
      <c r="A67" s="28" t="s">
        <v>59</v>
      </c>
      <c r="B67" s="11">
        <v>0</v>
      </c>
      <c r="C67" s="12">
        <v>0</v>
      </c>
      <c r="D67" s="12">
        <f t="shared" si="0"/>
        <v>0</v>
      </c>
      <c r="E67" s="52"/>
      <c r="F67" s="12">
        <v>0</v>
      </c>
      <c r="G67" s="12">
        <f t="shared" si="2"/>
        <v>0</v>
      </c>
      <c r="H67" s="53"/>
      <c r="I67" s="53"/>
      <c r="J67" s="12">
        <f t="shared" si="3"/>
        <v>0</v>
      </c>
      <c r="K67" s="53" t="s">
        <v>75</v>
      </c>
    </row>
    <row r="68" spans="1:11" ht="25.5">
      <c r="A68" s="32" t="s">
        <v>60</v>
      </c>
      <c r="B68" s="13">
        <f>B66+B67</f>
        <v>-805265.87365666719</v>
      </c>
      <c r="C68" s="13">
        <f>C66+C67</f>
        <v>1296751.1600000008</v>
      </c>
      <c r="D68" s="13">
        <f t="shared" si="0"/>
        <v>2102017.0336566679</v>
      </c>
      <c r="E68" s="55">
        <f t="shared" si="1"/>
        <v>-1.610339146885148</v>
      </c>
      <c r="F68" s="13">
        <f>F66+F67</f>
        <v>1758.1499999982771</v>
      </c>
      <c r="G68" s="13">
        <f t="shared" si="2"/>
        <v>1294993.0100000026</v>
      </c>
      <c r="H68" s="61">
        <f>(F68/B68)-1</f>
        <v>-1.0021833161661435</v>
      </c>
      <c r="I68" s="61">
        <f>C68/F68</f>
        <v>737.56571396142056</v>
      </c>
      <c r="J68" s="13">
        <f t="shared" si="3"/>
        <v>807024.02365666546</v>
      </c>
      <c r="K68" s="61">
        <f t="shared" si="4"/>
        <v>-1.0021833161661435</v>
      </c>
    </row>
    <row r="69" spans="1:11" ht="15">
      <c r="A69" s="23" t="s">
        <v>61</v>
      </c>
      <c r="B69" s="14">
        <f>B68</f>
        <v>-805265.87365666719</v>
      </c>
      <c r="C69" s="14">
        <f>C68</f>
        <v>1296751.1600000008</v>
      </c>
      <c r="D69" s="14">
        <f t="shared" si="0"/>
        <v>2102017.0336566679</v>
      </c>
      <c r="E69" s="62">
        <f t="shared" si="1"/>
        <v>-1.610339146885148</v>
      </c>
      <c r="F69" s="14">
        <f>F68</f>
        <v>1758.1499999982771</v>
      </c>
      <c r="G69" s="14">
        <f t="shared" si="2"/>
        <v>1294993.0100000026</v>
      </c>
      <c r="H69" s="62">
        <f>(F69/B69)-1</f>
        <v>-1.0021833161661435</v>
      </c>
      <c r="I69" s="62">
        <f>C69/F69</f>
        <v>737.56571396142056</v>
      </c>
      <c r="J69" s="14">
        <f t="shared" si="3"/>
        <v>807024.02365666546</v>
      </c>
      <c r="K69" s="62">
        <f t="shared" si="4"/>
        <v>-1.0021833161661435</v>
      </c>
    </row>
    <row r="70" spans="1:11" ht="25.5">
      <c r="A70" s="33" t="s">
        <v>62</v>
      </c>
      <c r="B70" s="15">
        <v>0</v>
      </c>
      <c r="C70" s="15">
        <v>0</v>
      </c>
      <c r="D70" s="15">
        <f t="shared" si="0"/>
        <v>0</v>
      </c>
      <c r="E70" s="63"/>
      <c r="F70" s="15">
        <v>0</v>
      </c>
      <c r="G70" s="15">
        <f t="shared" si="2"/>
        <v>0</v>
      </c>
      <c r="H70" s="64"/>
      <c r="I70" s="64"/>
      <c r="J70" s="15">
        <f t="shared" si="3"/>
        <v>0</v>
      </c>
      <c r="K70" s="64" t="s">
        <v>75</v>
      </c>
    </row>
    <row r="71" spans="1:11" ht="15">
      <c r="A71" s="34" t="s">
        <v>63</v>
      </c>
      <c r="B71" s="16">
        <f>B69+B70</f>
        <v>-805265.87365666719</v>
      </c>
      <c r="C71" s="16">
        <f>C69+C70</f>
        <v>1296751.1600000008</v>
      </c>
      <c r="D71" s="16">
        <f t="shared" ref="D71:D76" si="8">C71-B71</f>
        <v>2102017.0336566679</v>
      </c>
      <c r="E71" s="44">
        <f>(C71/B71)</f>
        <v>-1.610339146885148</v>
      </c>
      <c r="F71" s="16">
        <f>F69+F70</f>
        <v>1758.1499999982771</v>
      </c>
      <c r="G71" s="16">
        <f t="shared" ref="G71:G76" si="9">C71-F71</f>
        <v>1294993.0100000026</v>
      </c>
      <c r="H71" s="44">
        <f>(F71/B71)-1</f>
        <v>-1.0021833161661435</v>
      </c>
      <c r="I71" s="44">
        <f>C71/F71</f>
        <v>737.56571396142056</v>
      </c>
      <c r="J71" s="16">
        <f t="shared" ref="J71:J76" si="10">F71-B71</f>
        <v>807024.02365666546</v>
      </c>
      <c r="K71" s="44">
        <f>(F71/B71)-1</f>
        <v>-1.0021833161661435</v>
      </c>
    </row>
    <row r="72" spans="1:11" ht="15" thickBot="1">
      <c r="A72" s="35"/>
      <c r="B72" s="17">
        <v>11448.136343332822</v>
      </c>
      <c r="C72" s="17">
        <v>0</v>
      </c>
      <c r="E72" s="65"/>
      <c r="F72" s="5">
        <v>-1.7230377125088125E-9</v>
      </c>
      <c r="H72" s="66"/>
      <c r="I72" s="66"/>
      <c r="J72" s="17"/>
      <c r="K72" s="66"/>
    </row>
    <row r="73" spans="1:11" ht="15.75" thickBot="1">
      <c r="A73" s="36" t="s">
        <v>70</v>
      </c>
      <c r="B73" s="18">
        <f>SUM(B74:B75)</f>
        <v>805265.87</v>
      </c>
      <c r="C73" s="18">
        <f>SUM(C74:C75)</f>
        <v>-1758.1500000000005</v>
      </c>
      <c r="D73" s="18">
        <f t="shared" si="8"/>
        <v>-807024.02</v>
      </c>
      <c r="E73" s="67">
        <f>(C73/B73)</f>
        <v>-2.1833161760599646E-3</v>
      </c>
      <c r="F73" s="18">
        <f>SUM(F74:F75)</f>
        <v>-1758.1500000000005</v>
      </c>
      <c r="G73" s="18">
        <f t="shared" si="9"/>
        <v>0</v>
      </c>
      <c r="H73" s="67">
        <f>(F73/B73)-1</f>
        <v>-1.00218331617606</v>
      </c>
      <c r="I73" s="67">
        <f>C73/F73</f>
        <v>1</v>
      </c>
      <c r="J73" s="18">
        <f t="shared" si="10"/>
        <v>-807024.02</v>
      </c>
      <c r="K73" s="67">
        <f>(F73/B73)-1</f>
        <v>-1.00218331617606</v>
      </c>
    </row>
    <row r="74" spans="1:11">
      <c r="A74" s="37" t="s">
        <v>76</v>
      </c>
      <c r="B74" s="19">
        <v>800000</v>
      </c>
      <c r="C74" s="19">
        <v>-7024.02</v>
      </c>
      <c r="D74" s="19">
        <f t="shared" si="8"/>
        <v>-807024.02</v>
      </c>
      <c r="E74" s="68">
        <f>(C74/B74)</f>
        <v>-8.7800250000000003E-3</v>
      </c>
      <c r="F74" s="19">
        <v>-7024.02</v>
      </c>
      <c r="G74" s="19">
        <f t="shared" si="9"/>
        <v>0</v>
      </c>
      <c r="H74" s="6">
        <f>(F74/B74)-1</f>
        <v>-1.0087800250000001</v>
      </c>
      <c r="I74" s="69"/>
      <c r="J74" s="19">
        <f t="shared" si="10"/>
        <v>-807024.02</v>
      </c>
      <c r="K74" s="6">
        <f>(F74/B74)-1</f>
        <v>-1.0087800250000001</v>
      </c>
    </row>
    <row r="75" spans="1:11" ht="15" thickBot="1">
      <c r="A75" s="37" t="s">
        <v>71</v>
      </c>
      <c r="B75" s="19">
        <v>5265.87</v>
      </c>
      <c r="C75" s="19">
        <v>5265.87</v>
      </c>
      <c r="D75" s="19">
        <f t="shared" si="8"/>
        <v>0</v>
      </c>
      <c r="E75" s="68">
        <f>(C75/B75)</f>
        <v>1</v>
      </c>
      <c r="F75" s="19">
        <v>5265.87</v>
      </c>
      <c r="G75" s="19">
        <f t="shared" si="9"/>
        <v>0</v>
      </c>
      <c r="H75" s="6">
        <f>(F75/B75)-1</f>
        <v>0</v>
      </c>
      <c r="I75" s="69">
        <f>C75/F75</f>
        <v>1</v>
      </c>
      <c r="J75" s="19">
        <f t="shared" si="10"/>
        <v>0</v>
      </c>
      <c r="K75" s="6">
        <f>(F75/B75)-1</f>
        <v>0</v>
      </c>
    </row>
    <row r="76" spans="1:11" ht="15.75" thickBot="1">
      <c r="A76" s="38" t="s">
        <v>72</v>
      </c>
      <c r="B76" s="16">
        <f>B71+B73</f>
        <v>-3.6566671915352345E-3</v>
      </c>
      <c r="C76" s="16">
        <f>C71+C73</f>
        <v>1294993.0100000009</v>
      </c>
      <c r="D76" s="16">
        <f t="shared" si="8"/>
        <v>1294993.0136566681</v>
      </c>
      <c r="E76" s="70"/>
      <c r="F76" s="16">
        <f>F71+F73</f>
        <v>-1.723492459859699E-9</v>
      </c>
      <c r="G76" s="16">
        <f t="shared" si="9"/>
        <v>1294993.0100000026</v>
      </c>
      <c r="H76" s="67">
        <v>0</v>
      </c>
      <c r="I76" s="70"/>
      <c r="J76" s="16">
        <f t="shared" si="10"/>
        <v>3.6566654680427746E-3</v>
      </c>
      <c r="K76" s="67" t="s">
        <v>75</v>
      </c>
    </row>
    <row r="79" spans="1:11">
      <c r="F79" s="5"/>
    </row>
  </sheetData>
  <mergeCells count="3">
    <mergeCell ref="A1:J1"/>
    <mergeCell ref="A2:J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C32" sqref="C32"/>
    </sheetView>
  </sheetViews>
  <sheetFormatPr baseColWidth="10" defaultRowHeight="14.25"/>
  <cols>
    <col min="1" max="1" width="55" style="2" customWidth="1"/>
    <col min="2" max="2" width="13.140625" style="17" customWidth="1"/>
    <col min="3" max="3" width="12" style="17" bestFit="1" customWidth="1"/>
    <col min="4" max="4" width="10.85546875" style="17" bestFit="1" customWidth="1"/>
    <col min="5" max="5" width="8.7109375" style="17" bestFit="1" customWidth="1"/>
    <col min="6" max="6" width="12" style="17" bestFit="1" customWidth="1"/>
    <col min="7" max="7" width="10.85546875" style="17" bestFit="1" customWidth="1"/>
    <col min="8" max="8" width="8.7109375" style="2" bestFit="1" customWidth="1"/>
    <col min="9" max="9" width="12.28515625" style="2" customWidth="1"/>
    <col min="10" max="10" width="9.85546875" style="2" bestFit="1" customWidth="1"/>
    <col min="11" max="256" width="11.42578125" style="2"/>
    <col min="257" max="257" width="55" style="2" customWidth="1"/>
    <col min="258" max="258" width="13.140625" style="2" customWidth="1"/>
    <col min="259" max="259" width="11.5703125" style="2" customWidth="1"/>
    <col min="260" max="260" width="10.140625" style="2" customWidth="1"/>
    <col min="261" max="261" width="8" style="2" customWidth="1"/>
    <col min="262" max="262" width="11.28515625" style="2" bestFit="1" customWidth="1"/>
    <col min="263" max="263" width="10.42578125" style="2" bestFit="1" customWidth="1"/>
    <col min="264" max="264" width="7.85546875" style="2" customWidth="1"/>
    <col min="265" max="265" width="12.28515625" style="2" customWidth="1"/>
    <col min="266" max="266" width="9" style="2" customWidth="1"/>
    <col min="267" max="512" width="11.42578125" style="2"/>
    <col min="513" max="513" width="55" style="2" customWidth="1"/>
    <col min="514" max="514" width="13.140625" style="2" customWidth="1"/>
    <col min="515" max="515" width="11.5703125" style="2" customWidth="1"/>
    <col min="516" max="516" width="10.140625" style="2" customWidth="1"/>
    <col min="517" max="517" width="8" style="2" customWidth="1"/>
    <col min="518" max="518" width="11.28515625" style="2" bestFit="1" customWidth="1"/>
    <col min="519" max="519" width="10.42578125" style="2" bestFit="1" customWidth="1"/>
    <col min="520" max="520" width="7.85546875" style="2" customWidth="1"/>
    <col min="521" max="521" width="12.28515625" style="2" customWidth="1"/>
    <col min="522" max="522" width="9" style="2" customWidth="1"/>
    <col min="523" max="768" width="11.42578125" style="2"/>
    <col min="769" max="769" width="55" style="2" customWidth="1"/>
    <col min="770" max="770" width="13.140625" style="2" customWidth="1"/>
    <col min="771" max="771" width="11.5703125" style="2" customWidth="1"/>
    <col min="772" max="772" width="10.140625" style="2" customWidth="1"/>
    <col min="773" max="773" width="8" style="2" customWidth="1"/>
    <col min="774" max="774" width="11.28515625" style="2" bestFit="1" customWidth="1"/>
    <col min="775" max="775" width="10.42578125" style="2" bestFit="1" customWidth="1"/>
    <col min="776" max="776" width="7.85546875" style="2" customWidth="1"/>
    <col min="777" max="777" width="12.28515625" style="2" customWidth="1"/>
    <col min="778" max="778" width="9" style="2" customWidth="1"/>
    <col min="779" max="1024" width="11.42578125" style="2"/>
    <col min="1025" max="1025" width="55" style="2" customWidth="1"/>
    <col min="1026" max="1026" width="13.140625" style="2" customWidth="1"/>
    <col min="1027" max="1027" width="11.5703125" style="2" customWidth="1"/>
    <col min="1028" max="1028" width="10.140625" style="2" customWidth="1"/>
    <col min="1029" max="1029" width="8" style="2" customWidth="1"/>
    <col min="1030" max="1030" width="11.28515625" style="2" bestFit="1" customWidth="1"/>
    <col min="1031" max="1031" width="10.42578125" style="2" bestFit="1" customWidth="1"/>
    <col min="1032" max="1032" width="7.85546875" style="2" customWidth="1"/>
    <col min="1033" max="1033" width="12.28515625" style="2" customWidth="1"/>
    <col min="1034" max="1034" width="9" style="2" customWidth="1"/>
    <col min="1035" max="1280" width="11.42578125" style="2"/>
    <col min="1281" max="1281" width="55" style="2" customWidth="1"/>
    <col min="1282" max="1282" width="13.140625" style="2" customWidth="1"/>
    <col min="1283" max="1283" width="11.5703125" style="2" customWidth="1"/>
    <col min="1284" max="1284" width="10.140625" style="2" customWidth="1"/>
    <col min="1285" max="1285" width="8" style="2" customWidth="1"/>
    <col min="1286" max="1286" width="11.28515625" style="2" bestFit="1" customWidth="1"/>
    <col min="1287" max="1287" width="10.42578125" style="2" bestFit="1" customWidth="1"/>
    <col min="1288" max="1288" width="7.85546875" style="2" customWidth="1"/>
    <col min="1289" max="1289" width="12.28515625" style="2" customWidth="1"/>
    <col min="1290" max="1290" width="9" style="2" customWidth="1"/>
    <col min="1291" max="1536" width="11.42578125" style="2"/>
    <col min="1537" max="1537" width="55" style="2" customWidth="1"/>
    <col min="1538" max="1538" width="13.140625" style="2" customWidth="1"/>
    <col min="1539" max="1539" width="11.5703125" style="2" customWidth="1"/>
    <col min="1540" max="1540" width="10.140625" style="2" customWidth="1"/>
    <col min="1541" max="1541" width="8" style="2" customWidth="1"/>
    <col min="1542" max="1542" width="11.28515625" style="2" bestFit="1" customWidth="1"/>
    <col min="1543" max="1543" width="10.42578125" style="2" bestFit="1" customWidth="1"/>
    <col min="1544" max="1544" width="7.85546875" style="2" customWidth="1"/>
    <col min="1545" max="1545" width="12.28515625" style="2" customWidth="1"/>
    <col min="1546" max="1546" width="9" style="2" customWidth="1"/>
    <col min="1547" max="1792" width="11.42578125" style="2"/>
    <col min="1793" max="1793" width="55" style="2" customWidth="1"/>
    <col min="1794" max="1794" width="13.140625" style="2" customWidth="1"/>
    <col min="1795" max="1795" width="11.5703125" style="2" customWidth="1"/>
    <col min="1796" max="1796" width="10.140625" style="2" customWidth="1"/>
    <col min="1797" max="1797" width="8" style="2" customWidth="1"/>
    <col min="1798" max="1798" width="11.28515625" style="2" bestFit="1" customWidth="1"/>
    <col min="1799" max="1799" width="10.42578125" style="2" bestFit="1" customWidth="1"/>
    <col min="1800" max="1800" width="7.85546875" style="2" customWidth="1"/>
    <col min="1801" max="1801" width="12.28515625" style="2" customWidth="1"/>
    <col min="1802" max="1802" width="9" style="2" customWidth="1"/>
    <col min="1803" max="2048" width="11.42578125" style="2"/>
    <col min="2049" max="2049" width="55" style="2" customWidth="1"/>
    <col min="2050" max="2050" width="13.140625" style="2" customWidth="1"/>
    <col min="2051" max="2051" width="11.5703125" style="2" customWidth="1"/>
    <col min="2052" max="2052" width="10.140625" style="2" customWidth="1"/>
    <col min="2053" max="2053" width="8" style="2" customWidth="1"/>
    <col min="2054" max="2054" width="11.28515625" style="2" bestFit="1" customWidth="1"/>
    <col min="2055" max="2055" width="10.42578125" style="2" bestFit="1" customWidth="1"/>
    <col min="2056" max="2056" width="7.85546875" style="2" customWidth="1"/>
    <col min="2057" max="2057" width="12.28515625" style="2" customWidth="1"/>
    <col min="2058" max="2058" width="9" style="2" customWidth="1"/>
    <col min="2059" max="2304" width="11.42578125" style="2"/>
    <col min="2305" max="2305" width="55" style="2" customWidth="1"/>
    <col min="2306" max="2306" width="13.140625" style="2" customWidth="1"/>
    <col min="2307" max="2307" width="11.5703125" style="2" customWidth="1"/>
    <col min="2308" max="2308" width="10.140625" style="2" customWidth="1"/>
    <col min="2309" max="2309" width="8" style="2" customWidth="1"/>
    <col min="2310" max="2310" width="11.28515625" style="2" bestFit="1" customWidth="1"/>
    <col min="2311" max="2311" width="10.42578125" style="2" bestFit="1" customWidth="1"/>
    <col min="2312" max="2312" width="7.85546875" style="2" customWidth="1"/>
    <col min="2313" max="2313" width="12.28515625" style="2" customWidth="1"/>
    <col min="2314" max="2314" width="9" style="2" customWidth="1"/>
    <col min="2315" max="2560" width="11.42578125" style="2"/>
    <col min="2561" max="2561" width="55" style="2" customWidth="1"/>
    <col min="2562" max="2562" width="13.140625" style="2" customWidth="1"/>
    <col min="2563" max="2563" width="11.5703125" style="2" customWidth="1"/>
    <col min="2564" max="2564" width="10.140625" style="2" customWidth="1"/>
    <col min="2565" max="2565" width="8" style="2" customWidth="1"/>
    <col min="2566" max="2566" width="11.28515625" style="2" bestFit="1" customWidth="1"/>
    <col min="2567" max="2567" width="10.42578125" style="2" bestFit="1" customWidth="1"/>
    <col min="2568" max="2568" width="7.85546875" style="2" customWidth="1"/>
    <col min="2569" max="2569" width="12.28515625" style="2" customWidth="1"/>
    <col min="2570" max="2570" width="9" style="2" customWidth="1"/>
    <col min="2571" max="2816" width="11.42578125" style="2"/>
    <col min="2817" max="2817" width="55" style="2" customWidth="1"/>
    <col min="2818" max="2818" width="13.140625" style="2" customWidth="1"/>
    <col min="2819" max="2819" width="11.5703125" style="2" customWidth="1"/>
    <col min="2820" max="2820" width="10.140625" style="2" customWidth="1"/>
    <col min="2821" max="2821" width="8" style="2" customWidth="1"/>
    <col min="2822" max="2822" width="11.28515625" style="2" bestFit="1" customWidth="1"/>
    <col min="2823" max="2823" width="10.42578125" style="2" bestFit="1" customWidth="1"/>
    <col min="2824" max="2824" width="7.85546875" style="2" customWidth="1"/>
    <col min="2825" max="2825" width="12.28515625" style="2" customWidth="1"/>
    <col min="2826" max="2826" width="9" style="2" customWidth="1"/>
    <col min="2827" max="3072" width="11.42578125" style="2"/>
    <col min="3073" max="3073" width="55" style="2" customWidth="1"/>
    <col min="3074" max="3074" width="13.140625" style="2" customWidth="1"/>
    <col min="3075" max="3075" width="11.5703125" style="2" customWidth="1"/>
    <col min="3076" max="3076" width="10.140625" style="2" customWidth="1"/>
    <col min="3077" max="3077" width="8" style="2" customWidth="1"/>
    <col min="3078" max="3078" width="11.28515625" style="2" bestFit="1" customWidth="1"/>
    <col min="3079" max="3079" width="10.42578125" style="2" bestFit="1" customWidth="1"/>
    <col min="3080" max="3080" width="7.85546875" style="2" customWidth="1"/>
    <col min="3081" max="3081" width="12.28515625" style="2" customWidth="1"/>
    <col min="3082" max="3082" width="9" style="2" customWidth="1"/>
    <col min="3083" max="3328" width="11.42578125" style="2"/>
    <col min="3329" max="3329" width="55" style="2" customWidth="1"/>
    <col min="3330" max="3330" width="13.140625" style="2" customWidth="1"/>
    <col min="3331" max="3331" width="11.5703125" style="2" customWidth="1"/>
    <col min="3332" max="3332" width="10.140625" style="2" customWidth="1"/>
    <col min="3333" max="3333" width="8" style="2" customWidth="1"/>
    <col min="3334" max="3334" width="11.28515625" style="2" bestFit="1" customWidth="1"/>
    <col min="3335" max="3335" width="10.42578125" style="2" bestFit="1" customWidth="1"/>
    <col min="3336" max="3336" width="7.85546875" style="2" customWidth="1"/>
    <col min="3337" max="3337" width="12.28515625" style="2" customWidth="1"/>
    <col min="3338" max="3338" width="9" style="2" customWidth="1"/>
    <col min="3339" max="3584" width="11.42578125" style="2"/>
    <col min="3585" max="3585" width="55" style="2" customWidth="1"/>
    <col min="3586" max="3586" width="13.140625" style="2" customWidth="1"/>
    <col min="3587" max="3587" width="11.5703125" style="2" customWidth="1"/>
    <col min="3588" max="3588" width="10.140625" style="2" customWidth="1"/>
    <col min="3589" max="3589" width="8" style="2" customWidth="1"/>
    <col min="3590" max="3590" width="11.28515625" style="2" bestFit="1" customWidth="1"/>
    <col min="3591" max="3591" width="10.42578125" style="2" bestFit="1" customWidth="1"/>
    <col min="3592" max="3592" width="7.85546875" style="2" customWidth="1"/>
    <col min="3593" max="3593" width="12.28515625" style="2" customWidth="1"/>
    <col min="3594" max="3594" width="9" style="2" customWidth="1"/>
    <col min="3595" max="3840" width="11.42578125" style="2"/>
    <col min="3841" max="3841" width="55" style="2" customWidth="1"/>
    <col min="3842" max="3842" width="13.140625" style="2" customWidth="1"/>
    <col min="3843" max="3843" width="11.5703125" style="2" customWidth="1"/>
    <col min="3844" max="3844" width="10.140625" style="2" customWidth="1"/>
    <col min="3845" max="3845" width="8" style="2" customWidth="1"/>
    <col min="3846" max="3846" width="11.28515625" style="2" bestFit="1" customWidth="1"/>
    <col min="3847" max="3847" width="10.42578125" style="2" bestFit="1" customWidth="1"/>
    <col min="3848" max="3848" width="7.85546875" style="2" customWidth="1"/>
    <col min="3849" max="3849" width="12.28515625" style="2" customWidth="1"/>
    <col min="3850" max="3850" width="9" style="2" customWidth="1"/>
    <col min="3851" max="4096" width="11.42578125" style="2"/>
    <col min="4097" max="4097" width="55" style="2" customWidth="1"/>
    <col min="4098" max="4098" width="13.140625" style="2" customWidth="1"/>
    <col min="4099" max="4099" width="11.5703125" style="2" customWidth="1"/>
    <col min="4100" max="4100" width="10.140625" style="2" customWidth="1"/>
    <col min="4101" max="4101" width="8" style="2" customWidth="1"/>
    <col min="4102" max="4102" width="11.28515625" style="2" bestFit="1" customWidth="1"/>
    <col min="4103" max="4103" width="10.42578125" style="2" bestFit="1" customWidth="1"/>
    <col min="4104" max="4104" width="7.85546875" style="2" customWidth="1"/>
    <col min="4105" max="4105" width="12.28515625" style="2" customWidth="1"/>
    <col min="4106" max="4106" width="9" style="2" customWidth="1"/>
    <col min="4107" max="4352" width="11.42578125" style="2"/>
    <col min="4353" max="4353" width="55" style="2" customWidth="1"/>
    <col min="4354" max="4354" width="13.140625" style="2" customWidth="1"/>
    <col min="4355" max="4355" width="11.5703125" style="2" customWidth="1"/>
    <col min="4356" max="4356" width="10.140625" style="2" customWidth="1"/>
    <col min="4357" max="4357" width="8" style="2" customWidth="1"/>
    <col min="4358" max="4358" width="11.28515625" style="2" bestFit="1" customWidth="1"/>
    <col min="4359" max="4359" width="10.42578125" style="2" bestFit="1" customWidth="1"/>
    <col min="4360" max="4360" width="7.85546875" style="2" customWidth="1"/>
    <col min="4361" max="4361" width="12.28515625" style="2" customWidth="1"/>
    <col min="4362" max="4362" width="9" style="2" customWidth="1"/>
    <col min="4363" max="4608" width="11.42578125" style="2"/>
    <col min="4609" max="4609" width="55" style="2" customWidth="1"/>
    <col min="4610" max="4610" width="13.140625" style="2" customWidth="1"/>
    <col min="4611" max="4611" width="11.5703125" style="2" customWidth="1"/>
    <col min="4612" max="4612" width="10.140625" style="2" customWidth="1"/>
    <col min="4613" max="4613" width="8" style="2" customWidth="1"/>
    <col min="4614" max="4614" width="11.28515625" style="2" bestFit="1" customWidth="1"/>
    <col min="4615" max="4615" width="10.42578125" style="2" bestFit="1" customWidth="1"/>
    <col min="4616" max="4616" width="7.85546875" style="2" customWidth="1"/>
    <col min="4617" max="4617" width="12.28515625" style="2" customWidth="1"/>
    <col min="4618" max="4618" width="9" style="2" customWidth="1"/>
    <col min="4619" max="4864" width="11.42578125" style="2"/>
    <col min="4865" max="4865" width="55" style="2" customWidth="1"/>
    <col min="4866" max="4866" width="13.140625" style="2" customWidth="1"/>
    <col min="4867" max="4867" width="11.5703125" style="2" customWidth="1"/>
    <col min="4868" max="4868" width="10.140625" style="2" customWidth="1"/>
    <col min="4869" max="4869" width="8" style="2" customWidth="1"/>
    <col min="4870" max="4870" width="11.28515625" style="2" bestFit="1" customWidth="1"/>
    <col min="4871" max="4871" width="10.42578125" style="2" bestFit="1" customWidth="1"/>
    <col min="4872" max="4872" width="7.85546875" style="2" customWidth="1"/>
    <col min="4873" max="4873" width="12.28515625" style="2" customWidth="1"/>
    <col min="4874" max="4874" width="9" style="2" customWidth="1"/>
    <col min="4875" max="5120" width="11.42578125" style="2"/>
    <col min="5121" max="5121" width="55" style="2" customWidth="1"/>
    <col min="5122" max="5122" width="13.140625" style="2" customWidth="1"/>
    <col min="5123" max="5123" width="11.5703125" style="2" customWidth="1"/>
    <col min="5124" max="5124" width="10.140625" style="2" customWidth="1"/>
    <col min="5125" max="5125" width="8" style="2" customWidth="1"/>
    <col min="5126" max="5126" width="11.28515625" style="2" bestFit="1" customWidth="1"/>
    <col min="5127" max="5127" width="10.42578125" style="2" bestFit="1" customWidth="1"/>
    <col min="5128" max="5128" width="7.85546875" style="2" customWidth="1"/>
    <col min="5129" max="5129" width="12.28515625" style="2" customWidth="1"/>
    <col min="5130" max="5130" width="9" style="2" customWidth="1"/>
    <col min="5131" max="5376" width="11.42578125" style="2"/>
    <col min="5377" max="5377" width="55" style="2" customWidth="1"/>
    <col min="5378" max="5378" width="13.140625" style="2" customWidth="1"/>
    <col min="5379" max="5379" width="11.5703125" style="2" customWidth="1"/>
    <col min="5380" max="5380" width="10.140625" style="2" customWidth="1"/>
    <col min="5381" max="5381" width="8" style="2" customWidth="1"/>
    <col min="5382" max="5382" width="11.28515625" style="2" bestFit="1" customWidth="1"/>
    <col min="5383" max="5383" width="10.42578125" style="2" bestFit="1" customWidth="1"/>
    <col min="5384" max="5384" width="7.85546875" style="2" customWidth="1"/>
    <col min="5385" max="5385" width="12.28515625" style="2" customWidth="1"/>
    <col min="5386" max="5386" width="9" style="2" customWidth="1"/>
    <col min="5387" max="5632" width="11.42578125" style="2"/>
    <col min="5633" max="5633" width="55" style="2" customWidth="1"/>
    <col min="5634" max="5634" width="13.140625" style="2" customWidth="1"/>
    <col min="5635" max="5635" width="11.5703125" style="2" customWidth="1"/>
    <col min="5636" max="5636" width="10.140625" style="2" customWidth="1"/>
    <col min="5637" max="5637" width="8" style="2" customWidth="1"/>
    <col min="5638" max="5638" width="11.28515625" style="2" bestFit="1" customWidth="1"/>
    <col min="5639" max="5639" width="10.42578125" style="2" bestFit="1" customWidth="1"/>
    <col min="5640" max="5640" width="7.85546875" style="2" customWidth="1"/>
    <col min="5641" max="5641" width="12.28515625" style="2" customWidth="1"/>
    <col min="5642" max="5642" width="9" style="2" customWidth="1"/>
    <col min="5643" max="5888" width="11.42578125" style="2"/>
    <col min="5889" max="5889" width="55" style="2" customWidth="1"/>
    <col min="5890" max="5890" width="13.140625" style="2" customWidth="1"/>
    <col min="5891" max="5891" width="11.5703125" style="2" customWidth="1"/>
    <col min="5892" max="5892" width="10.140625" style="2" customWidth="1"/>
    <col min="5893" max="5893" width="8" style="2" customWidth="1"/>
    <col min="5894" max="5894" width="11.28515625" style="2" bestFit="1" customWidth="1"/>
    <col min="5895" max="5895" width="10.42578125" style="2" bestFit="1" customWidth="1"/>
    <col min="5896" max="5896" width="7.85546875" style="2" customWidth="1"/>
    <col min="5897" max="5897" width="12.28515625" style="2" customWidth="1"/>
    <col min="5898" max="5898" width="9" style="2" customWidth="1"/>
    <col min="5899" max="6144" width="11.42578125" style="2"/>
    <col min="6145" max="6145" width="55" style="2" customWidth="1"/>
    <col min="6146" max="6146" width="13.140625" style="2" customWidth="1"/>
    <col min="6147" max="6147" width="11.5703125" style="2" customWidth="1"/>
    <col min="6148" max="6148" width="10.140625" style="2" customWidth="1"/>
    <col min="6149" max="6149" width="8" style="2" customWidth="1"/>
    <col min="6150" max="6150" width="11.28515625" style="2" bestFit="1" customWidth="1"/>
    <col min="6151" max="6151" width="10.42578125" style="2" bestFit="1" customWidth="1"/>
    <col min="6152" max="6152" width="7.85546875" style="2" customWidth="1"/>
    <col min="6153" max="6153" width="12.28515625" style="2" customWidth="1"/>
    <col min="6154" max="6154" width="9" style="2" customWidth="1"/>
    <col min="6155" max="6400" width="11.42578125" style="2"/>
    <col min="6401" max="6401" width="55" style="2" customWidth="1"/>
    <col min="6402" max="6402" width="13.140625" style="2" customWidth="1"/>
    <col min="6403" max="6403" width="11.5703125" style="2" customWidth="1"/>
    <col min="6404" max="6404" width="10.140625" style="2" customWidth="1"/>
    <col min="6405" max="6405" width="8" style="2" customWidth="1"/>
    <col min="6406" max="6406" width="11.28515625" style="2" bestFit="1" customWidth="1"/>
    <col min="6407" max="6407" width="10.42578125" style="2" bestFit="1" customWidth="1"/>
    <col min="6408" max="6408" width="7.85546875" style="2" customWidth="1"/>
    <col min="6409" max="6409" width="12.28515625" style="2" customWidth="1"/>
    <col min="6410" max="6410" width="9" style="2" customWidth="1"/>
    <col min="6411" max="6656" width="11.42578125" style="2"/>
    <col min="6657" max="6657" width="55" style="2" customWidth="1"/>
    <col min="6658" max="6658" width="13.140625" style="2" customWidth="1"/>
    <col min="6659" max="6659" width="11.5703125" style="2" customWidth="1"/>
    <col min="6660" max="6660" width="10.140625" style="2" customWidth="1"/>
    <col min="6661" max="6661" width="8" style="2" customWidth="1"/>
    <col min="6662" max="6662" width="11.28515625" style="2" bestFit="1" customWidth="1"/>
    <col min="6663" max="6663" width="10.42578125" style="2" bestFit="1" customWidth="1"/>
    <col min="6664" max="6664" width="7.85546875" style="2" customWidth="1"/>
    <col min="6665" max="6665" width="12.28515625" style="2" customWidth="1"/>
    <col min="6666" max="6666" width="9" style="2" customWidth="1"/>
    <col min="6667" max="6912" width="11.42578125" style="2"/>
    <col min="6913" max="6913" width="55" style="2" customWidth="1"/>
    <col min="6914" max="6914" width="13.140625" style="2" customWidth="1"/>
    <col min="6915" max="6915" width="11.5703125" style="2" customWidth="1"/>
    <col min="6916" max="6916" width="10.140625" style="2" customWidth="1"/>
    <col min="6917" max="6917" width="8" style="2" customWidth="1"/>
    <col min="6918" max="6918" width="11.28515625" style="2" bestFit="1" customWidth="1"/>
    <col min="6919" max="6919" width="10.42578125" style="2" bestFit="1" customWidth="1"/>
    <col min="6920" max="6920" width="7.85546875" style="2" customWidth="1"/>
    <col min="6921" max="6921" width="12.28515625" style="2" customWidth="1"/>
    <col min="6922" max="6922" width="9" style="2" customWidth="1"/>
    <col min="6923" max="7168" width="11.42578125" style="2"/>
    <col min="7169" max="7169" width="55" style="2" customWidth="1"/>
    <col min="7170" max="7170" width="13.140625" style="2" customWidth="1"/>
    <col min="7171" max="7171" width="11.5703125" style="2" customWidth="1"/>
    <col min="7172" max="7172" width="10.140625" style="2" customWidth="1"/>
    <col min="7173" max="7173" width="8" style="2" customWidth="1"/>
    <col min="7174" max="7174" width="11.28515625" style="2" bestFit="1" customWidth="1"/>
    <col min="7175" max="7175" width="10.42578125" style="2" bestFit="1" customWidth="1"/>
    <col min="7176" max="7176" width="7.85546875" style="2" customWidth="1"/>
    <col min="7177" max="7177" width="12.28515625" style="2" customWidth="1"/>
    <col min="7178" max="7178" width="9" style="2" customWidth="1"/>
    <col min="7179" max="7424" width="11.42578125" style="2"/>
    <col min="7425" max="7425" width="55" style="2" customWidth="1"/>
    <col min="7426" max="7426" width="13.140625" style="2" customWidth="1"/>
    <col min="7427" max="7427" width="11.5703125" style="2" customWidth="1"/>
    <col min="7428" max="7428" width="10.140625" style="2" customWidth="1"/>
    <col min="7429" max="7429" width="8" style="2" customWidth="1"/>
    <col min="7430" max="7430" width="11.28515625" style="2" bestFit="1" customWidth="1"/>
    <col min="7431" max="7431" width="10.42578125" style="2" bestFit="1" customWidth="1"/>
    <col min="7432" max="7432" width="7.85546875" style="2" customWidth="1"/>
    <col min="7433" max="7433" width="12.28515625" style="2" customWidth="1"/>
    <col min="7434" max="7434" width="9" style="2" customWidth="1"/>
    <col min="7435" max="7680" width="11.42578125" style="2"/>
    <col min="7681" max="7681" width="55" style="2" customWidth="1"/>
    <col min="7682" max="7682" width="13.140625" style="2" customWidth="1"/>
    <col min="7683" max="7683" width="11.5703125" style="2" customWidth="1"/>
    <col min="7684" max="7684" width="10.140625" style="2" customWidth="1"/>
    <col min="7685" max="7685" width="8" style="2" customWidth="1"/>
    <col min="7686" max="7686" width="11.28515625" style="2" bestFit="1" customWidth="1"/>
    <col min="7687" max="7687" width="10.42578125" style="2" bestFit="1" customWidth="1"/>
    <col min="7688" max="7688" width="7.85546875" style="2" customWidth="1"/>
    <col min="7689" max="7689" width="12.28515625" style="2" customWidth="1"/>
    <col min="7690" max="7690" width="9" style="2" customWidth="1"/>
    <col min="7691" max="7936" width="11.42578125" style="2"/>
    <col min="7937" max="7937" width="55" style="2" customWidth="1"/>
    <col min="7938" max="7938" width="13.140625" style="2" customWidth="1"/>
    <col min="7939" max="7939" width="11.5703125" style="2" customWidth="1"/>
    <col min="7940" max="7940" width="10.140625" style="2" customWidth="1"/>
    <col min="7941" max="7941" width="8" style="2" customWidth="1"/>
    <col min="7942" max="7942" width="11.28515625" style="2" bestFit="1" customWidth="1"/>
    <col min="7943" max="7943" width="10.42578125" style="2" bestFit="1" customWidth="1"/>
    <col min="7944" max="7944" width="7.85546875" style="2" customWidth="1"/>
    <col min="7945" max="7945" width="12.28515625" style="2" customWidth="1"/>
    <col min="7946" max="7946" width="9" style="2" customWidth="1"/>
    <col min="7947" max="8192" width="11.42578125" style="2"/>
    <col min="8193" max="8193" width="55" style="2" customWidth="1"/>
    <col min="8194" max="8194" width="13.140625" style="2" customWidth="1"/>
    <col min="8195" max="8195" width="11.5703125" style="2" customWidth="1"/>
    <col min="8196" max="8196" width="10.140625" style="2" customWidth="1"/>
    <col min="8197" max="8197" width="8" style="2" customWidth="1"/>
    <col min="8198" max="8198" width="11.28515625" style="2" bestFit="1" customWidth="1"/>
    <col min="8199" max="8199" width="10.42578125" style="2" bestFit="1" customWidth="1"/>
    <col min="8200" max="8200" width="7.85546875" style="2" customWidth="1"/>
    <col min="8201" max="8201" width="12.28515625" style="2" customWidth="1"/>
    <col min="8202" max="8202" width="9" style="2" customWidth="1"/>
    <col min="8203" max="8448" width="11.42578125" style="2"/>
    <col min="8449" max="8449" width="55" style="2" customWidth="1"/>
    <col min="8450" max="8450" width="13.140625" style="2" customWidth="1"/>
    <col min="8451" max="8451" width="11.5703125" style="2" customWidth="1"/>
    <col min="8452" max="8452" width="10.140625" style="2" customWidth="1"/>
    <col min="8453" max="8453" width="8" style="2" customWidth="1"/>
    <col min="8454" max="8454" width="11.28515625" style="2" bestFit="1" customWidth="1"/>
    <col min="8455" max="8455" width="10.42578125" style="2" bestFit="1" customWidth="1"/>
    <col min="8456" max="8456" width="7.85546875" style="2" customWidth="1"/>
    <col min="8457" max="8457" width="12.28515625" style="2" customWidth="1"/>
    <col min="8458" max="8458" width="9" style="2" customWidth="1"/>
    <col min="8459" max="8704" width="11.42578125" style="2"/>
    <col min="8705" max="8705" width="55" style="2" customWidth="1"/>
    <col min="8706" max="8706" width="13.140625" style="2" customWidth="1"/>
    <col min="8707" max="8707" width="11.5703125" style="2" customWidth="1"/>
    <col min="8708" max="8708" width="10.140625" style="2" customWidth="1"/>
    <col min="8709" max="8709" width="8" style="2" customWidth="1"/>
    <col min="8710" max="8710" width="11.28515625" style="2" bestFit="1" customWidth="1"/>
    <col min="8711" max="8711" width="10.42578125" style="2" bestFit="1" customWidth="1"/>
    <col min="8712" max="8712" width="7.85546875" style="2" customWidth="1"/>
    <col min="8713" max="8713" width="12.28515625" style="2" customWidth="1"/>
    <col min="8714" max="8714" width="9" style="2" customWidth="1"/>
    <col min="8715" max="8960" width="11.42578125" style="2"/>
    <col min="8961" max="8961" width="55" style="2" customWidth="1"/>
    <col min="8962" max="8962" width="13.140625" style="2" customWidth="1"/>
    <col min="8963" max="8963" width="11.5703125" style="2" customWidth="1"/>
    <col min="8964" max="8964" width="10.140625" style="2" customWidth="1"/>
    <col min="8965" max="8965" width="8" style="2" customWidth="1"/>
    <col min="8966" max="8966" width="11.28515625" style="2" bestFit="1" customWidth="1"/>
    <col min="8967" max="8967" width="10.42578125" style="2" bestFit="1" customWidth="1"/>
    <col min="8968" max="8968" width="7.85546875" style="2" customWidth="1"/>
    <col min="8969" max="8969" width="12.28515625" style="2" customWidth="1"/>
    <col min="8970" max="8970" width="9" style="2" customWidth="1"/>
    <col min="8971" max="9216" width="11.42578125" style="2"/>
    <col min="9217" max="9217" width="55" style="2" customWidth="1"/>
    <col min="9218" max="9218" width="13.140625" style="2" customWidth="1"/>
    <col min="9219" max="9219" width="11.5703125" style="2" customWidth="1"/>
    <col min="9220" max="9220" width="10.140625" style="2" customWidth="1"/>
    <col min="9221" max="9221" width="8" style="2" customWidth="1"/>
    <col min="9222" max="9222" width="11.28515625" style="2" bestFit="1" customWidth="1"/>
    <col min="9223" max="9223" width="10.42578125" style="2" bestFit="1" customWidth="1"/>
    <col min="9224" max="9224" width="7.85546875" style="2" customWidth="1"/>
    <col min="9225" max="9225" width="12.28515625" style="2" customWidth="1"/>
    <col min="9226" max="9226" width="9" style="2" customWidth="1"/>
    <col min="9227" max="9472" width="11.42578125" style="2"/>
    <col min="9473" max="9473" width="55" style="2" customWidth="1"/>
    <col min="9474" max="9474" width="13.140625" style="2" customWidth="1"/>
    <col min="9475" max="9475" width="11.5703125" style="2" customWidth="1"/>
    <col min="9476" max="9476" width="10.140625" style="2" customWidth="1"/>
    <col min="9477" max="9477" width="8" style="2" customWidth="1"/>
    <col min="9478" max="9478" width="11.28515625" style="2" bestFit="1" customWidth="1"/>
    <col min="9479" max="9479" width="10.42578125" style="2" bestFit="1" customWidth="1"/>
    <col min="9480" max="9480" width="7.85546875" style="2" customWidth="1"/>
    <col min="9481" max="9481" width="12.28515625" style="2" customWidth="1"/>
    <col min="9482" max="9482" width="9" style="2" customWidth="1"/>
    <col min="9483" max="9728" width="11.42578125" style="2"/>
    <col min="9729" max="9729" width="55" style="2" customWidth="1"/>
    <col min="9730" max="9730" width="13.140625" style="2" customWidth="1"/>
    <col min="9731" max="9731" width="11.5703125" style="2" customWidth="1"/>
    <col min="9732" max="9732" width="10.140625" style="2" customWidth="1"/>
    <col min="9733" max="9733" width="8" style="2" customWidth="1"/>
    <col min="9734" max="9734" width="11.28515625" style="2" bestFit="1" customWidth="1"/>
    <col min="9735" max="9735" width="10.42578125" style="2" bestFit="1" customWidth="1"/>
    <col min="9736" max="9736" width="7.85546875" style="2" customWidth="1"/>
    <col min="9737" max="9737" width="12.28515625" style="2" customWidth="1"/>
    <col min="9738" max="9738" width="9" style="2" customWidth="1"/>
    <col min="9739" max="9984" width="11.42578125" style="2"/>
    <col min="9985" max="9985" width="55" style="2" customWidth="1"/>
    <col min="9986" max="9986" width="13.140625" style="2" customWidth="1"/>
    <col min="9987" max="9987" width="11.5703125" style="2" customWidth="1"/>
    <col min="9988" max="9988" width="10.140625" style="2" customWidth="1"/>
    <col min="9989" max="9989" width="8" style="2" customWidth="1"/>
    <col min="9990" max="9990" width="11.28515625" style="2" bestFit="1" customWidth="1"/>
    <col min="9991" max="9991" width="10.42578125" style="2" bestFit="1" customWidth="1"/>
    <col min="9992" max="9992" width="7.85546875" style="2" customWidth="1"/>
    <col min="9993" max="9993" width="12.28515625" style="2" customWidth="1"/>
    <col min="9994" max="9994" width="9" style="2" customWidth="1"/>
    <col min="9995" max="10240" width="11.42578125" style="2"/>
    <col min="10241" max="10241" width="55" style="2" customWidth="1"/>
    <col min="10242" max="10242" width="13.140625" style="2" customWidth="1"/>
    <col min="10243" max="10243" width="11.5703125" style="2" customWidth="1"/>
    <col min="10244" max="10244" width="10.140625" style="2" customWidth="1"/>
    <col min="10245" max="10245" width="8" style="2" customWidth="1"/>
    <col min="10246" max="10246" width="11.28515625" style="2" bestFit="1" customWidth="1"/>
    <col min="10247" max="10247" width="10.42578125" style="2" bestFit="1" customWidth="1"/>
    <col min="10248" max="10248" width="7.85546875" style="2" customWidth="1"/>
    <col min="10249" max="10249" width="12.28515625" style="2" customWidth="1"/>
    <col min="10250" max="10250" width="9" style="2" customWidth="1"/>
    <col min="10251" max="10496" width="11.42578125" style="2"/>
    <col min="10497" max="10497" width="55" style="2" customWidth="1"/>
    <col min="10498" max="10498" width="13.140625" style="2" customWidth="1"/>
    <col min="10499" max="10499" width="11.5703125" style="2" customWidth="1"/>
    <col min="10500" max="10500" width="10.140625" style="2" customWidth="1"/>
    <col min="10501" max="10501" width="8" style="2" customWidth="1"/>
    <col min="10502" max="10502" width="11.28515625" style="2" bestFit="1" customWidth="1"/>
    <col min="10503" max="10503" width="10.42578125" style="2" bestFit="1" customWidth="1"/>
    <col min="10504" max="10504" width="7.85546875" style="2" customWidth="1"/>
    <col min="10505" max="10505" width="12.28515625" style="2" customWidth="1"/>
    <col min="10506" max="10506" width="9" style="2" customWidth="1"/>
    <col min="10507" max="10752" width="11.42578125" style="2"/>
    <col min="10753" max="10753" width="55" style="2" customWidth="1"/>
    <col min="10754" max="10754" width="13.140625" style="2" customWidth="1"/>
    <col min="10755" max="10755" width="11.5703125" style="2" customWidth="1"/>
    <col min="10756" max="10756" width="10.140625" style="2" customWidth="1"/>
    <col min="10757" max="10757" width="8" style="2" customWidth="1"/>
    <col min="10758" max="10758" width="11.28515625" style="2" bestFit="1" customWidth="1"/>
    <col min="10759" max="10759" width="10.42578125" style="2" bestFit="1" customWidth="1"/>
    <col min="10760" max="10760" width="7.85546875" style="2" customWidth="1"/>
    <col min="10761" max="10761" width="12.28515625" style="2" customWidth="1"/>
    <col min="10762" max="10762" width="9" style="2" customWidth="1"/>
    <col min="10763" max="11008" width="11.42578125" style="2"/>
    <col min="11009" max="11009" width="55" style="2" customWidth="1"/>
    <col min="11010" max="11010" width="13.140625" style="2" customWidth="1"/>
    <col min="11011" max="11011" width="11.5703125" style="2" customWidth="1"/>
    <col min="11012" max="11012" width="10.140625" style="2" customWidth="1"/>
    <col min="11013" max="11013" width="8" style="2" customWidth="1"/>
    <col min="11014" max="11014" width="11.28515625" style="2" bestFit="1" customWidth="1"/>
    <col min="11015" max="11015" width="10.42578125" style="2" bestFit="1" customWidth="1"/>
    <col min="11016" max="11016" width="7.85546875" style="2" customWidth="1"/>
    <col min="11017" max="11017" width="12.28515625" style="2" customWidth="1"/>
    <col min="11018" max="11018" width="9" style="2" customWidth="1"/>
    <col min="11019" max="11264" width="11.42578125" style="2"/>
    <col min="11265" max="11265" width="55" style="2" customWidth="1"/>
    <col min="11266" max="11266" width="13.140625" style="2" customWidth="1"/>
    <col min="11267" max="11267" width="11.5703125" style="2" customWidth="1"/>
    <col min="11268" max="11268" width="10.140625" style="2" customWidth="1"/>
    <col min="11269" max="11269" width="8" style="2" customWidth="1"/>
    <col min="11270" max="11270" width="11.28515625" style="2" bestFit="1" customWidth="1"/>
    <col min="11271" max="11271" width="10.42578125" style="2" bestFit="1" customWidth="1"/>
    <col min="11272" max="11272" width="7.85546875" style="2" customWidth="1"/>
    <col min="11273" max="11273" width="12.28515625" style="2" customWidth="1"/>
    <col min="11274" max="11274" width="9" style="2" customWidth="1"/>
    <col min="11275" max="11520" width="11.42578125" style="2"/>
    <col min="11521" max="11521" width="55" style="2" customWidth="1"/>
    <col min="11522" max="11522" width="13.140625" style="2" customWidth="1"/>
    <col min="11523" max="11523" width="11.5703125" style="2" customWidth="1"/>
    <col min="11524" max="11524" width="10.140625" style="2" customWidth="1"/>
    <col min="11525" max="11525" width="8" style="2" customWidth="1"/>
    <col min="11526" max="11526" width="11.28515625" style="2" bestFit="1" customWidth="1"/>
    <col min="11527" max="11527" width="10.42578125" style="2" bestFit="1" customWidth="1"/>
    <col min="11528" max="11528" width="7.85546875" style="2" customWidth="1"/>
    <col min="11529" max="11529" width="12.28515625" style="2" customWidth="1"/>
    <col min="11530" max="11530" width="9" style="2" customWidth="1"/>
    <col min="11531" max="11776" width="11.42578125" style="2"/>
    <col min="11777" max="11777" width="55" style="2" customWidth="1"/>
    <col min="11778" max="11778" width="13.140625" style="2" customWidth="1"/>
    <col min="11779" max="11779" width="11.5703125" style="2" customWidth="1"/>
    <col min="11780" max="11780" width="10.140625" style="2" customWidth="1"/>
    <col min="11781" max="11781" width="8" style="2" customWidth="1"/>
    <col min="11782" max="11782" width="11.28515625" style="2" bestFit="1" customWidth="1"/>
    <col min="11783" max="11783" width="10.42578125" style="2" bestFit="1" customWidth="1"/>
    <col min="11784" max="11784" width="7.85546875" style="2" customWidth="1"/>
    <col min="11785" max="11785" width="12.28515625" style="2" customWidth="1"/>
    <col min="11786" max="11786" width="9" style="2" customWidth="1"/>
    <col min="11787" max="12032" width="11.42578125" style="2"/>
    <col min="12033" max="12033" width="55" style="2" customWidth="1"/>
    <col min="12034" max="12034" width="13.140625" style="2" customWidth="1"/>
    <col min="12035" max="12035" width="11.5703125" style="2" customWidth="1"/>
    <col min="12036" max="12036" width="10.140625" style="2" customWidth="1"/>
    <col min="12037" max="12037" width="8" style="2" customWidth="1"/>
    <col min="12038" max="12038" width="11.28515625" style="2" bestFit="1" customWidth="1"/>
    <col min="12039" max="12039" width="10.42578125" style="2" bestFit="1" customWidth="1"/>
    <col min="12040" max="12040" width="7.85546875" style="2" customWidth="1"/>
    <col min="12041" max="12041" width="12.28515625" style="2" customWidth="1"/>
    <col min="12042" max="12042" width="9" style="2" customWidth="1"/>
    <col min="12043" max="12288" width="11.42578125" style="2"/>
    <col min="12289" max="12289" width="55" style="2" customWidth="1"/>
    <col min="12290" max="12290" width="13.140625" style="2" customWidth="1"/>
    <col min="12291" max="12291" width="11.5703125" style="2" customWidth="1"/>
    <col min="12292" max="12292" width="10.140625" style="2" customWidth="1"/>
    <col min="12293" max="12293" width="8" style="2" customWidth="1"/>
    <col min="12294" max="12294" width="11.28515625" style="2" bestFit="1" customWidth="1"/>
    <col min="12295" max="12295" width="10.42578125" style="2" bestFit="1" customWidth="1"/>
    <col min="12296" max="12296" width="7.85546875" style="2" customWidth="1"/>
    <col min="12297" max="12297" width="12.28515625" style="2" customWidth="1"/>
    <col min="12298" max="12298" width="9" style="2" customWidth="1"/>
    <col min="12299" max="12544" width="11.42578125" style="2"/>
    <col min="12545" max="12545" width="55" style="2" customWidth="1"/>
    <col min="12546" max="12546" width="13.140625" style="2" customWidth="1"/>
    <col min="12547" max="12547" width="11.5703125" style="2" customWidth="1"/>
    <col min="12548" max="12548" width="10.140625" style="2" customWidth="1"/>
    <col min="12549" max="12549" width="8" style="2" customWidth="1"/>
    <col min="12550" max="12550" width="11.28515625" style="2" bestFit="1" customWidth="1"/>
    <col min="12551" max="12551" width="10.42578125" style="2" bestFit="1" customWidth="1"/>
    <col min="12552" max="12552" width="7.85546875" style="2" customWidth="1"/>
    <col min="12553" max="12553" width="12.28515625" style="2" customWidth="1"/>
    <col min="12554" max="12554" width="9" style="2" customWidth="1"/>
    <col min="12555" max="12800" width="11.42578125" style="2"/>
    <col min="12801" max="12801" width="55" style="2" customWidth="1"/>
    <col min="12802" max="12802" width="13.140625" style="2" customWidth="1"/>
    <col min="12803" max="12803" width="11.5703125" style="2" customWidth="1"/>
    <col min="12804" max="12804" width="10.140625" style="2" customWidth="1"/>
    <col min="12805" max="12805" width="8" style="2" customWidth="1"/>
    <col min="12806" max="12806" width="11.28515625" style="2" bestFit="1" customWidth="1"/>
    <col min="12807" max="12807" width="10.42578125" style="2" bestFit="1" customWidth="1"/>
    <col min="12808" max="12808" width="7.85546875" style="2" customWidth="1"/>
    <col min="12809" max="12809" width="12.28515625" style="2" customWidth="1"/>
    <col min="12810" max="12810" width="9" style="2" customWidth="1"/>
    <col min="12811" max="13056" width="11.42578125" style="2"/>
    <col min="13057" max="13057" width="55" style="2" customWidth="1"/>
    <col min="13058" max="13058" width="13.140625" style="2" customWidth="1"/>
    <col min="13059" max="13059" width="11.5703125" style="2" customWidth="1"/>
    <col min="13060" max="13060" width="10.140625" style="2" customWidth="1"/>
    <col min="13061" max="13061" width="8" style="2" customWidth="1"/>
    <col min="13062" max="13062" width="11.28515625" style="2" bestFit="1" customWidth="1"/>
    <col min="13063" max="13063" width="10.42578125" style="2" bestFit="1" customWidth="1"/>
    <col min="13064" max="13064" width="7.85546875" style="2" customWidth="1"/>
    <col min="13065" max="13065" width="12.28515625" style="2" customWidth="1"/>
    <col min="13066" max="13066" width="9" style="2" customWidth="1"/>
    <col min="13067" max="13312" width="11.42578125" style="2"/>
    <col min="13313" max="13313" width="55" style="2" customWidth="1"/>
    <col min="13314" max="13314" width="13.140625" style="2" customWidth="1"/>
    <col min="13315" max="13315" width="11.5703125" style="2" customWidth="1"/>
    <col min="13316" max="13316" width="10.140625" style="2" customWidth="1"/>
    <col min="13317" max="13317" width="8" style="2" customWidth="1"/>
    <col min="13318" max="13318" width="11.28515625" style="2" bestFit="1" customWidth="1"/>
    <col min="13319" max="13319" width="10.42578125" style="2" bestFit="1" customWidth="1"/>
    <col min="13320" max="13320" width="7.85546875" style="2" customWidth="1"/>
    <col min="13321" max="13321" width="12.28515625" style="2" customWidth="1"/>
    <col min="13322" max="13322" width="9" style="2" customWidth="1"/>
    <col min="13323" max="13568" width="11.42578125" style="2"/>
    <col min="13569" max="13569" width="55" style="2" customWidth="1"/>
    <col min="13570" max="13570" width="13.140625" style="2" customWidth="1"/>
    <col min="13571" max="13571" width="11.5703125" style="2" customWidth="1"/>
    <col min="13572" max="13572" width="10.140625" style="2" customWidth="1"/>
    <col min="13573" max="13573" width="8" style="2" customWidth="1"/>
    <col min="13574" max="13574" width="11.28515625" style="2" bestFit="1" customWidth="1"/>
    <col min="13575" max="13575" width="10.42578125" style="2" bestFit="1" customWidth="1"/>
    <col min="13576" max="13576" width="7.85546875" style="2" customWidth="1"/>
    <col min="13577" max="13577" width="12.28515625" style="2" customWidth="1"/>
    <col min="13578" max="13578" width="9" style="2" customWidth="1"/>
    <col min="13579" max="13824" width="11.42578125" style="2"/>
    <col min="13825" max="13825" width="55" style="2" customWidth="1"/>
    <col min="13826" max="13826" width="13.140625" style="2" customWidth="1"/>
    <col min="13827" max="13827" width="11.5703125" style="2" customWidth="1"/>
    <col min="13828" max="13828" width="10.140625" style="2" customWidth="1"/>
    <col min="13829" max="13829" width="8" style="2" customWidth="1"/>
    <col min="13830" max="13830" width="11.28515625" style="2" bestFit="1" customWidth="1"/>
    <col min="13831" max="13831" width="10.42578125" style="2" bestFit="1" customWidth="1"/>
    <col min="13832" max="13832" width="7.85546875" style="2" customWidth="1"/>
    <col min="13833" max="13833" width="12.28515625" style="2" customWidth="1"/>
    <col min="13834" max="13834" width="9" style="2" customWidth="1"/>
    <col min="13835" max="14080" width="11.42578125" style="2"/>
    <col min="14081" max="14081" width="55" style="2" customWidth="1"/>
    <col min="14082" max="14082" width="13.140625" style="2" customWidth="1"/>
    <col min="14083" max="14083" width="11.5703125" style="2" customWidth="1"/>
    <col min="14084" max="14084" width="10.140625" style="2" customWidth="1"/>
    <col min="14085" max="14085" width="8" style="2" customWidth="1"/>
    <col min="14086" max="14086" width="11.28515625" style="2" bestFit="1" customWidth="1"/>
    <col min="14087" max="14087" width="10.42578125" style="2" bestFit="1" customWidth="1"/>
    <col min="14088" max="14088" width="7.85546875" style="2" customWidth="1"/>
    <col min="14089" max="14089" width="12.28515625" style="2" customWidth="1"/>
    <col min="14090" max="14090" width="9" style="2" customWidth="1"/>
    <col min="14091" max="14336" width="11.42578125" style="2"/>
    <col min="14337" max="14337" width="55" style="2" customWidth="1"/>
    <col min="14338" max="14338" width="13.140625" style="2" customWidth="1"/>
    <col min="14339" max="14339" width="11.5703125" style="2" customWidth="1"/>
    <col min="14340" max="14340" width="10.140625" style="2" customWidth="1"/>
    <col min="14341" max="14341" width="8" style="2" customWidth="1"/>
    <col min="14342" max="14342" width="11.28515625" style="2" bestFit="1" customWidth="1"/>
    <col min="14343" max="14343" width="10.42578125" style="2" bestFit="1" customWidth="1"/>
    <col min="14344" max="14344" width="7.85546875" style="2" customWidth="1"/>
    <col min="14345" max="14345" width="12.28515625" style="2" customWidth="1"/>
    <col min="14346" max="14346" width="9" style="2" customWidth="1"/>
    <col min="14347" max="14592" width="11.42578125" style="2"/>
    <col min="14593" max="14593" width="55" style="2" customWidth="1"/>
    <col min="14594" max="14594" width="13.140625" style="2" customWidth="1"/>
    <col min="14595" max="14595" width="11.5703125" style="2" customWidth="1"/>
    <col min="14596" max="14596" width="10.140625" style="2" customWidth="1"/>
    <col min="14597" max="14597" width="8" style="2" customWidth="1"/>
    <col min="14598" max="14598" width="11.28515625" style="2" bestFit="1" customWidth="1"/>
    <col min="14599" max="14599" width="10.42578125" style="2" bestFit="1" customWidth="1"/>
    <col min="14600" max="14600" width="7.85546875" style="2" customWidth="1"/>
    <col min="14601" max="14601" width="12.28515625" style="2" customWidth="1"/>
    <col min="14602" max="14602" width="9" style="2" customWidth="1"/>
    <col min="14603" max="14848" width="11.42578125" style="2"/>
    <col min="14849" max="14849" width="55" style="2" customWidth="1"/>
    <col min="14850" max="14850" width="13.140625" style="2" customWidth="1"/>
    <col min="14851" max="14851" width="11.5703125" style="2" customWidth="1"/>
    <col min="14852" max="14852" width="10.140625" style="2" customWidth="1"/>
    <col min="14853" max="14853" width="8" style="2" customWidth="1"/>
    <col min="14854" max="14854" width="11.28515625" style="2" bestFit="1" customWidth="1"/>
    <col min="14855" max="14855" width="10.42578125" style="2" bestFit="1" customWidth="1"/>
    <col min="14856" max="14856" width="7.85546875" style="2" customWidth="1"/>
    <col min="14857" max="14857" width="12.28515625" style="2" customWidth="1"/>
    <col min="14858" max="14858" width="9" style="2" customWidth="1"/>
    <col min="14859" max="15104" width="11.42578125" style="2"/>
    <col min="15105" max="15105" width="55" style="2" customWidth="1"/>
    <col min="15106" max="15106" width="13.140625" style="2" customWidth="1"/>
    <col min="15107" max="15107" width="11.5703125" style="2" customWidth="1"/>
    <col min="15108" max="15108" width="10.140625" style="2" customWidth="1"/>
    <col min="15109" max="15109" width="8" style="2" customWidth="1"/>
    <col min="15110" max="15110" width="11.28515625" style="2" bestFit="1" customWidth="1"/>
    <col min="15111" max="15111" width="10.42578125" style="2" bestFit="1" customWidth="1"/>
    <col min="15112" max="15112" width="7.85546875" style="2" customWidth="1"/>
    <col min="15113" max="15113" width="12.28515625" style="2" customWidth="1"/>
    <col min="15114" max="15114" width="9" style="2" customWidth="1"/>
    <col min="15115" max="15360" width="11.42578125" style="2"/>
    <col min="15361" max="15361" width="55" style="2" customWidth="1"/>
    <col min="15362" max="15362" width="13.140625" style="2" customWidth="1"/>
    <col min="15363" max="15363" width="11.5703125" style="2" customWidth="1"/>
    <col min="15364" max="15364" width="10.140625" style="2" customWidth="1"/>
    <col min="15365" max="15365" width="8" style="2" customWidth="1"/>
    <col min="15366" max="15366" width="11.28515625" style="2" bestFit="1" customWidth="1"/>
    <col min="15367" max="15367" width="10.42578125" style="2" bestFit="1" customWidth="1"/>
    <col min="15368" max="15368" width="7.85546875" style="2" customWidth="1"/>
    <col min="15369" max="15369" width="12.28515625" style="2" customWidth="1"/>
    <col min="15370" max="15370" width="9" style="2" customWidth="1"/>
    <col min="15371" max="15616" width="11.42578125" style="2"/>
    <col min="15617" max="15617" width="55" style="2" customWidth="1"/>
    <col min="15618" max="15618" width="13.140625" style="2" customWidth="1"/>
    <col min="15619" max="15619" width="11.5703125" style="2" customWidth="1"/>
    <col min="15620" max="15620" width="10.140625" style="2" customWidth="1"/>
    <col min="15621" max="15621" width="8" style="2" customWidth="1"/>
    <col min="15622" max="15622" width="11.28515625" style="2" bestFit="1" customWidth="1"/>
    <col min="15623" max="15623" width="10.42578125" style="2" bestFit="1" customWidth="1"/>
    <col min="15624" max="15624" width="7.85546875" style="2" customWidth="1"/>
    <col min="15625" max="15625" width="12.28515625" style="2" customWidth="1"/>
    <col min="15626" max="15626" width="9" style="2" customWidth="1"/>
    <col min="15627" max="15872" width="11.42578125" style="2"/>
    <col min="15873" max="15873" width="55" style="2" customWidth="1"/>
    <col min="15874" max="15874" width="13.140625" style="2" customWidth="1"/>
    <col min="15875" max="15875" width="11.5703125" style="2" customWidth="1"/>
    <col min="15876" max="15876" width="10.140625" style="2" customWidth="1"/>
    <col min="15877" max="15877" width="8" style="2" customWidth="1"/>
    <col min="15878" max="15878" width="11.28515625" style="2" bestFit="1" customWidth="1"/>
    <col min="15879" max="15879" width="10.42578125" style="2" bestFit="1" customWidth="1"/>
    <col min="15880" max="15880" width="7.85546875" style="2" customWidth="1"/>
    <col min="15881" max="15881" width="12.28515625" style="2" customWidth="1"/>
    <col min="15882" max="15882" width="9" style="2" customWidth="1"/>
    <col min="15883" max="16128" width="11.42578125" style="2"/>
    <col min="16129" max="16129" width="55" style="2" customWidth="1"/>
    <col min="16130" max="16130" width="13.140625" style="2" customWidth="1"/>
    <col min="16131" max="16131" width="11.5703125" style="2" customWidth="1"/>
    <col min="16132" max="16132" width="10.140625" style="2" customWidth="1"/>
    <col min="16133" max="16133" width="8" style="2" customWidth="1"/>
    <col min="16134" max="16134" width="11.28515625" style="2" bestFit="1" customWidth="1"/>
    <col min="16135" max="16135" width="10.42578125" style="2" bestFit="1" customWidth="1"/>
    <col min="16136" max="16136" width="7.85546875" style="2" customWidth="1"/>
    <col min="16137" max="16137" width="12.28515625" style="2" customWidth="1"/>
    <col min="16138" max="16138" width="9" style="2" customWidth="1"/>
    <col min="16139" max="16384" width="11.42578125" style="2"/>
  </cols>
  <sheetData>
    <row r="1" spans="1:10" s="1" customFormat="1" ht="18.75" customHeight="1">
      <c r="A1" s="72" t="s">
        <v>0</v>
      </c>
      <c r="B1" s="73"/>
      <c r="C1" s="73"/>
      <c r="D1" s="73"/>
      <c r="E1" s="73"/>
      <c r="F1" s="73"/>
      <c r="G1" s="73"/>
      <c r="H1" s="73"/>
      <c r="I1" s="74"/>
      <c r="J1" s="41">
        <v>2023</v>
      </c>
    </row>
    <row r="2" spans="1:10" s="1" customFormat="1" ht="18.75" customHeight="1">
      <c r="A2" s="72" t="s">
        <v>1</v>
      </c>
      <c r="B2" s="73"/>
      <c r="C2" s="73"/>
      <c r="D2" s="73"/>
      <c r="E2" s="73"/>
      <c r="F2" s="73"/>
      <c r="G2" s="73"/>
      <c r="H2" s="73"/>
      <c r="I2" s="74"/>
      <c r="J2" s="41" t="s">
        <v>73</v>
      </c>
    </row>
    <row r="3" spans="1:10" s="1" customFormat="1" ht="18.75" customHeight="1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4"/>
    </row>
    <row r="4" spans="1:10" ht="60" customHeight="1">
      <c r="A4" s="71"/>
      <c r="B4" s="39" t="s">
        <v>80</v>
      </c>
      <c r="C4" s="42">
        <v>45291</v>
      </c>
      <c r="D4" s="39" t="s">
        <v>77</v>
      </c>
      <c r="E4" s="39" t="s">
        <v>64</v>
      </c>
      <c r="F4" s="39" t="s">
        <v>81</v>
      </c>
      <c r="G4" s="39" t="s">
        <v>78</v>
      </c>
      <c r="H4" s="3" t="s">
        <v>64</v>
      </c>
      <c r="I4" s="39" t="s">
        <v>79</v>
      </c>
      <c r="J4" s="3" t="s">
        <v>74</v>
      </c>
    </row>
    <row r="5" spans="1:10" ht="15">
      <c r="A5" s="23" t="s">
        <v>3</v>
      </c>
      <c r="B5" s="40"/>
      <c r="C5" s="14"/>
      <c r="D5" s="14"/>
      <c r="E5" s="14"/>
      <c r="F5" s="14"/>
      <c r="G5" s="40"/>
      <c r="H5" s="4"/>
      <c r="I5" s="40"/>
      <c r="J5" s="4"/>
    </row>
    <row r="6" spans="1:10" ht="15">
      <c r="A6" s="24" t="s">
        <v>66</v>
      </c>
      <c r="B6" s="16">
        <f>B7+B21</f>
        <v>14130304.555033334</v>
      </c>
      <c r="C6" s="16">
        <f>C7+C21</f>
        <v>15165661.32</v>
      </c>
      <c r="D6" s="16">
        <f>C6-B6</f>
        <v>1035356.7649666667</v>
      </c>
      <c r="E6" s="43">
        <f>(D6/B6)</f>
        <v>7.3272077111590908E-2</v>
      </c>
      <c r="F6" s="16">
        <f>F7+F21</f>
        <v>15420348.59</v>
      </c>
      <c r="G6" s="16">
        <f>C6-F6</f>
        <v>-254687.26999999955</v>
      </c>
      <c r="H6" s="44">
        <f>G6/F6</f>
        <v>-1.6516310802802647E-2</v>
      </c>
      <c r="I6" s="16">
        <f>F6-B6</f>
        <v>1290044.0349666663</v>
      </c>
      <c r="J6" s="44">
        <f>(F6/B6)-1</f>
        <v>9.1296265409024135E-2</v>
      </c>
    </row>
    <row r="7" spans="1:10" ht="15">
      <c r="A7" s="25" t="s">
        <v>4</v>
      </c>
      <c r="B7" s="8">
        <f>B8+B11</f>
        <v>3572343.47</v>
      </c>
      <c r="C7" s="8">
        <f>C8+C11</f>
        <v>5693317.1799999997</v>
      </c>
      <c r="D7" s="8">
        <f t="shared" ref="D7:D70" si="0">C7-B7</f>
        <v>2120973.7099999995</v>
      </c>
      <c r="E7" s="45">
        <f>(D7/B7)</f>
        <v>0.59372054445817313</v>
      </c>
      <c r="F7" s="8">
        <f>F8+F11</f>
        <v>5984408.4300000006</v>
      </c>
      <c r="G7" s="8">
        <f t="shared" ref="G7:G70" si="1">C7-F7</f>
        <v>-291091.25000000093</v>
      </c>
      <c r="H7" s="46">
        <f>G7/F7</f>
        <v>-4.8641608173124122E-2</v>
      </c>
      <c r="I7" s="8">
        <f t="shared" ref="I7:I70" si="2">F7-B7</f>
        <v>2412064.9600000004</v>
      </c>
      <c r="J7" s="46">
        <f t="shared" ref="J7:J69" si="3">(F7/B7)-1</f>
        <v>0.67520522039836228</v>
      </c>
    </row>
    <row r="8" spans="1:10">
      <c r="A8" s="26" t="s">
        <v>5</v>
      </c>
      <c r="B8" s="9">
        <f>SUM(B9:B10)</f>
        <v>0</v>
      </c>
      <c r="C8" s="9">
        <f>SUM(C9:C10)</f>
        <v>0</v>
      </c>
      <c r="D8" s="9">
        <f t="shared" si="0"/>
        <v>0</v>
      </c>
      <c r="E8" s="47"/>
      <c r="F8" s="9">
        <f>SUM(F9:F10)</f>
        <v>0</v>
      </c>
      <c r="G8" s="9">
        <f t="shared" si="1"/>
        <v>0</v>
      </c>
      <c r="H8" s="48"/>
      <c r="I8" s="9">
        <f t="shared" si="2"/>
        <v>0</v>
      </c>
      <c r="J8" s="48" t="s">
        <v>75</v>
      </c>
    </row>
    <row r="9" spans="1:10" hidden="1">
      <c r="A9" s="26" t="s">
        <v>6</v>
      </c>
      <c r="B9" s="9">
        <v>0</v>
      </c>
      <c r="C9" s="10">
        <v>0</v>
      </c>
      <c r="D9" s="10">
        <f t="shared" si="0"/>
        <v>0</v>
      </c>
      <c r="E9" s="47"/>
      <c r="F9" s="10">
        <v>0</v>
      </c>
      <c r="G9" s="10">
        <f t="shared" si="1"/>
        <v>0</v>
      </c>
      <c r="H9" s="49" t="e">
        <f t="shared" ref="H9:H23" si="4">G9/F9</f>
        <v>#DIV/0!</v>
      </c>
      <c r="I9" s="10">
        <f t="shared" si="2"/>
        <v>0</v>
      </c>
      <c r="J9" s="49" t="s">
        <v>75</v>
      </c>
    </row>
    <row r="10" spans="1:10" hidden="1">
      <c r="A10" s="26" t="s">
        <v>7</v>
      </c>
      <c r="B10" s="9">
        <v>0</v>
      </c>
      <c r="C10" s="10">
        <v>0</v>
      </c>
      <c r="D10" s="10">
        <f t="shared" si="0"/>
        <v>0</v>
      </c>
      <c r="E10" s="47"/>
      <c r="F10" s="10">
        <v>0</v>
      </c>
      <c r="G10" s="10">
        <f t="shared" si="1"/>
        <v>0</v>
      </c>
      <c r="H10" s="49" t="e">
        <f t="shared" si="4"/>
        <v>#DIV/0!</v>
      </c>
      <c r="I10" s="10">
        <f t="shared" si="2"/>
        <v>0</v>
      </c>
      <c r="J10" s="49" t="s">
        <v>75</v>
      </c>
    </row>
    <row r="11" spans="1:10">
      <c r="A11" s="26" t="s">
        <v>8</v>
      </c>
      <c r="B11" s="9">
        <f>SUM(B12:B13)</f>
        <v>3572343.47</v>
      </c>
      <c r="C11" s="9">
        <f>SUM(C12:C13)</f>
        <v>5693317.1799999997</v>
      </c>
      <c r="D11" s="9">
        <f t="shared" si="0"/>
        <v>2120973.7099999995</v>
      </c>
      <c r="E11" s="50">
        <f t="shared" ref="E11:E74" si="5">(D11/B11)</f>
        <v>0.59372054445817313</v>
      </c>
      <c r="F11" s="9">
        <f>SUM(F12:F13)</f>
        <v>5984408.4300000006</v>
      </c>
      <c r="G11" s="9">
        <f t="shared" si="1"/>
        <v>-291091.25000000093</v>
      </c>
      <c r="H11" s="48">
        <f t="shared" si="4"/>
        <v>-4.8641608173124122E-2</v>
      </c>
      <c r="I11" s="9">
        <f t="shared" si="2"/>
        <v>2412064.9600000004</v>
      </c>
      <c r="J11" s="48">
        <f>(F11/B11)-1</f>
        <v>0.67520522039836228</v>
      </c>
    </row>
    <row r="12" spans="1:10">
      <c r="A12" s="26" t="s">
        <v>9</v>
      </c>
      <c r="B12" s="9">
        <v>2928578.0900000003</v>
      </c>
      <c r="C12" s="9">
        <v>5095047.33</v>
      </c>
      <c r="D12" s="10">
        <f t="shared" si="0"/>
        <v>2166469.2399999998</v>
      </c>
      <c r="E12" s="51">
        <f t="shared" si="5"/>
        <v>0.73976830168800434</v>
      </c>
      <c r="F12" s="10">
        <v>5292255.9400000004</v>
      </c>
      <c r="G12" s="10">
        <f t="shared" si="1"/>
        <v>-197208.61000000034</v>
      </c>
      <c r="H12" s="49">
        <f t="shared" si="4"/>
        <v>-3.7263619189211082E-2</v>
      </c>
      <c r="I12" s="10">
        <f t="shared" si="2"/>
        <v>2363677.85</v>
      </c>
      <c r="J12" s="49">
        <f t="shared" si="3"/>
        <v>0.80710767388142268</v>
      </c>
    </row>
    <row r="13" spans="1:10">
      <c r="A13" s="26" t="s">
        <v>10</v>
      </c>
      <c r="B13" s="9">
        <v>643765.38</v>
      </c>
      <c r="C13" s="9">
        <v>598269.84999999963</v>
      </c>
      <c r="D13" s="10">
        <f t="shared" si="0"/>
        <v>-45495.530000000377</v>
      </c>
      <c r="E13" s="51">
        <f t="shared" si="5"/>
        <v>-7.0670979542267989E-2</v>
      </c>
      <c r="F13" s="10">
        <v>692152.49</v>
      </c>
      <c r="G13" s="10">
        <f t="shared" si="1"/>
        <v>-93882.640000000363</v>
      </c>
      <c r="H13" s="49">
        <f t="shared" si="4"/>
        <v>-0.13563866540449832</v>
      </c>
      <c r="I13" s="10">
        <f t="shared" si="2"/>
        <v>48387.109999999986</v>
      </c>
      <c r="J13" s="49">
        <f t="shared" si="3"/>
        <v>7.5162646987944504E-2</v>
      </c>
    </row>
    <row r="14" spans="1:10" ht="25.5" hidden="1">
      <c r="A14" s="27" t="s">
        <v>67</v>
      </c>
      <c r="B14" s="11">
        <v>0</v>
      </c>
      <c r="C14" s="12">
        <v>0</v>
      </c>
      <c r="D14" s="12">
        <f t="shared" si="0"/>
        <v>0</v>
      </c>
      <c r="E14" s="52" t="e">
        <f t="shared" si="5"/>
        <v>#DIV/0!</v>
      </c>
      <c r="F14" s="12">
        <v>0</v>
      </c>
      <c r="G14" s="12">
        <f t="shared" si="1"/>
        <v>0</v>
      </c>
      <c r="H14" s="53" t="e">
        <f t="shared" si="4"/>
        <v>#DIV/0!</v>
      </c>
      <c r="I14" s="12">
        <f t="shared" si="2"/>
        <v>0</v>
      </c>
      <c r="J14" s="53" t="s">
        <v>75</v>
      </c>
    </row>
    <row r="15" spans="1:10" ht="15" hidden="1">
      <c r="A15" s="28" t="s">
        <v>11</v>
      </c>
      <c r="B15" s="11">
        <v>0</v>
      </c>
      <c r="C15" s="12">
        <v>0</v>
      </c>
      <c r="D15" s="12">
        <f t="shared" si="0"/>
        <v>0</v>
      </c>
      <c r="E15" s="52" t="e">
        <f t="shared" si="5"/>
        <v>#DIV/0!</v>
      </c>
      <c r="F15" s="12">
        <v>0</v>
      </c>
      <c r="G15" s="12">
        <f t="shared" si="1"/>
        <v>0</v>
      </c>
      <c r="H15" s="53" t="e">
        <f t="shared" si="4"/>
        <v>#DIV/0!</v>
      </c>
      <c r="I15" s="12">
        <f t="shared" si="2"/>
        <v>0</v>
      </c>
      <c r="J15" s="53" t="s">
        <v>75</v>
      </c>
    </row>
    <row r="16" spans="1:10" ht="15" hidden="1">
      <c r="A16" s="28" t="s">
        <v>12</v>
      </c>
      <c r="B16" s="12">
        <f>SUM(B17:B20)</f>
        <v>0</v>
      </c>
      <c r="C16" s="12">
        <f>SUM(C17:C20)</f>
        <v>0</v>
      </c>
      <c r="D16" s="12">
        <f t="shared" si="0"/>
        <v>0</v>
      </c>
      <c r="E16" s="52" t="e">
        <f t="shared" si="5"/>
        <v>#DIV/0!</v>
      </c>
      <c r="F16" s="12">
        <f>SUM(F17:F20)</f>
        <v>0</v>
      </c>
      <c r="G16" s="12">
        <f t="shared" si="1"/>
        <v>0</v>
      </c>
      <c r="H16" s="53" t="e">
        <f t="shared" si="4"/>
        <v>#DIV/0!</v>
      </c>
      <c r="I16" s="12">
        <f t="shared" si="2"/>
        <v>0</v>
      </c>
      <c r="J16" s="53" t="s">
        <v>75</v>
      </c>
    </row>
    <row r="17" spans="1:11" hidden="1">
      <c r="A17" s="26" t="s">
        <v>13</v>
      </c>
      <c r="B17" s="9">
        <v>0</v>
      </c>
      <c r="C17" s="10">
        <v>0</v>
      </c>
      <c r="D17" s="10">
        <f t="shared" si="0"/>
        <v>0</v>
      </c>
      <c r="E17" s="54" t="e">
        <f t="shared" si="5"/>
        <v>#DIV/0!</v>
      </c>
      <c r="F17" s="10">
        <v>0</v>
      </c>
      <c r="G17" s="10">
        <f t="shared" si="1"/>
        <v>0</v>
      </c>
      <c r="H17" s="49" t="e">
        <f t="shared" si="4"/>
        <v>#DIV/0!</v>
      </c>
      <c r="I17" s="10">
        <f t="shared" si="2"/>
        <v>0</v>
      </c>
      <c r="J17" s="49" t="s">
        <v>75</v>
      </c>
    </row>
    <row r="18" spans="1:11" hidden="1">
      <c r="A18" s="26" t="s">
        <v>14</v>
      </c>
      <c r="B18" s="9">
        <v>0</v>
      </c>
      <c r="C18" s="10">
        <v>0</v>
      </c>
      <c r="D18" s="10">
        <f t="shared" si="0"/>
        <v>0</v>
      </c>
      <c r="E18" s="54" t="e">
        <f t="shared" si="5"/>
        <v>#DIV/0!</v>
      </c>
      <c r="F18" s="10">
        <v>0</v>
      </c>
      <c r="G18" s="10">
        <f t="shared" si="1"/>
        <v>0</v>
      </c>
      <c r="H18" s="49" t="e">
        <f t="shared" si="4"/>
        <v>#DIV/0!</v>
      </c>
      <c r="I18" s="10">
        <f t="shared" si="2"/>
        <v>0</v>
      </c>
      <c r="J18" s="49" t="s">
        <v>75</v>
      </c>
    </row>
    <row r="19" spans="1:11" hidden="1">
      <c r="A19" s="26" t="s">
        <v>15</v>
      </c>
      <c r="B19" s="9">
        <v>0</v>
      </c>
      <c r="C19" s="10">
        <v>0</v>
      </c>
      <c r="D19" s="10">
        <f t="shared" si="0"/>
        <v>0</v>
      </c>
      <c r="E19" s="54" t="e">
        <f t="shared" si="5"/>
        <v>#DIV/0!</v>
      </c>
      <c r="F19" s="10">
        <v>0</v>
      </c>
      <c r="G19" s="10">
        <f t="shared" si="1"/>
        <v>0</v>
      </c>
      <c r="H19" s="49" t="e">
        <f t="shared" si="4"/>
        <v>#DIV/0!</v>
      </c>
      <c r="I19" s="10">
        <f t="shared" si="2"/>
        <v>0</v>
      </c>
      <c r="J19" s="49" t="s">
        <v>75</v>
      </c>
    </row>
    <row r="20" spans="1:11" hidden="1">
      <c r="A20" s="26" t="s">
        <v>16</v>
      </c>
      <c r="B20" s="9">
        <v>0</v>
      </c>
      <c r="C20" s="10">
        <v>0</v>
      </c>
      <c r="D20" s="10">
        <f t="shared" si="0"/>
        <v>0</v>
      </c>
      <c r="E20" s="54" t="e">
        <f t="shared" si="5"/>
        <v>#DIV/0!</v>
      </c>
      <c r="F20" s="10">
        <v>0</v>
      </c>
      <c r="G20" s="10">
        <f t="shared" si="1"/>
        <v>0</v>
      </c>
      <c r="H20" s="49" t="e">
        <f t="shared" si="4"/>
        <v>#DIV/0!</v>
      </c>
      <c r="I20" s="10">
        <f t="shared" si="2"/>
        <v>0</v>
      </c>
      <c r="J20" s="49" t="s">
        <v>75</v>
      </c>
    </row>
    <row r="21" spans="1:11" ht="15">
      <c r="A21" s="28" t="s">
        <v>17</v>
      </c>
      <c r="B21" s="12">
        <f>B22+B23</f>
        <v>10557961.085033333</v>
      </c>
      <c r="C21" s="12">
        <f>C22+C23</f>
        <v>9472344.1400000006</v>
      </c>
      <c r="D21" s="12">
        <f t="shared" si="0"/>
        <v>-1085616.9450333323</v>
      </c>
      <c r="E21" s="55">
        <f t="shared" si="5"/>
        <v>-0.10282448820277167</v>
      </c>
      <c r="F21" s="12">
        <f>F22+F23</f>
        <v>9435940.1600000001</v>
      </c>
      <c r="G21" s="12">
        <f t="shared" si="1"/>
        <v>36403.980000000447</v>
      </c>
      <c r="H21" s="53">
        <f t="shared" si="4"/>
        <v>3.8580130207184829E-3</v>
      </c>
      <c r="I21" s="12">
        <f t="shared" si="2"/>
        <v>-1122020.9250333328</v>
      </c>
      <c r="J21" s="53">
        <f t="shared" si="3"/>
        <v>-0.10627250053269077</v>
      </c>
    </row>
    <row r="22" spans="1:11">
      <c r="A22" s="26" t="s">
        <v>18</v>
      </c>
      <c r="B22" s="9">
        <v>945366.73170000024</v>
      </c>
      <c r="C22" s="9">
        <v>852508.38</v>
      </c>
      <c r="D22" s="10">
        <f t="shared" si="0"/>
        <v>-92858.351700000232</v>
      </c>
      <c r="E22" s="51">
        <f t="shared" si="5"/>
        <v>-9.8224687400431623E-2</v>
      </c>
      <c r="F22" s="10">
        <v>1016125.59</v>
      </c>
      <c r="G22" s="10">
        <f>C22-F22</f>
        <v>-163617.20999999996</v>
      </c>
      <c r="H22" s="49">
        <f t="shared" si="4"/>
        <v>-0.16102065690521578</v>
      </c>
      <c r="I22" s="10">
        <f t="shared" si="2"/>
        <v>70758.858299999731</v>
      </c>
      <c r="J22" s="49">
        <f t="shared" si="3"/>
        <v>7.4848052007032262E-2</v>
      </c>
    </row>
    <row r="23" spans="1:11">
      <c r="A23" s="26" t="s">
        <v>19</v>
      </c>
      <c r="B23" s="10">
        <f>SUM(B24:B28)</f>
        <v>9612594.3533333335</v>
      </c>
      <c r="C23" s="10">
        <f>SUM(C24:C28)</f>
        <v>8619835.7599999998</v>
      </c>
      <c r="D23" s="10">
        <f t="shared" si="0"/>
        <v>-992758.59333333373</v>
      </c>
      <c r="E23" s="51">
        <f t="shared" si="5"/>
        <v>-0.10327686333597105</v>
      </c>
      <c r="F23" s="10">
        <f>SUM(F24:F28)</f>
        <v>8419814.5700000003</v>
      </c>
      <c r="G23" s="10">
        <f>C23-F23</f>
        <v>200021.18999999948</v>
      </c>
      <c r="H23" s="49">
        <f t="shared" si="4"/>
        <v>2.3756008916476588E-2</v>
      </c>
      <c r="I23" s="10">
        <f t="shared" si="2"/>
        <v>-1192779.7833333332</v>
      </c>
      <c r="J23" s="49">
        <f t="shared" si="3"/>
        <v>-0.12408510538257722</v>
      </c>
      <c r="K23" s="5"/>
    </row>
    <row r="24" spans="1:11">
      <c r="A24" s="26" t="s">
        <v>20</v>
      </c>
      <c r="B24" s="9">
        <v>0</v>
      </c>
      <c r="C24" s="17">
        <v>31462.959999999999</v>
      </c>
      <c r="D24" s="10">
        <f>C25-B24</f>
        <v>1648136.89</v>
      </c>
      <c r="E24" s="51"/>
      <c r="F24" s="10">
        <v>0</v>
      </c>
      <c r="G24" s="10">
        <f>C25-F24</f>
        <v>1648136.89</v>
      </c>
      <c r="H24" s="49"/>
      <c r="I24" s="10">
        <f t="shared" si="2"/>
        <v>0</v>
      </c>
      <c r="J24" s="49"/>
    </row>
    <row r="25" spans="1:11">
      <c r="A25" s="26" t="s">
        <v>21</v>
      </c>
      <c r="B25" s="17">
        <v>3370033.63</v>
      </c>
      <c r="C25" s="10">
        <v>1648136.89</v>
      </c>
      <c r="D25" s="10">
        <f>C26-B25</f>
        <v>-3355254.4899999998</v>
      </c>
      <c r="E25" s="51">
        <f t="shared" si="5"/>
        <v>-0.99561454227980506</v>
      </c>
      <c r="F25" s="10">
        <v>1766201.54</v>
      </c>
      <c r="G25" s="10">
        <f>C26-F25</f>
        <v>-1751422.4000000001</v>
      </c>
      <c r="H25" s="49">
        <f>G25/F25</f>
        <v>-0.99163224600064614</v>
      </c>
      <c r="I25" s="10">
        <f t="shared" si="2"/>
        <v>-1603832.0899999999</v>
      </c>
      <c r="J25" s="49">
        <f t="shared" si="3"/>
        <v>-0.47590981755277018</v>
      </c>
    </row>
    <row r="26" spans="1:11">
      <c r="A26" s="26" t="s">
        <v>22</v>
      </c>
      <c r="B26" s="9">
        <v>0</v>
      </c>
      <c r="C26" s="10">
        <v>14779.14</v>
      </c>
      <c r="D26" s="10">
        <f t="shared" si="0"/>
        <v>14779.14</v>
      </c>
      <c r="E26" s="51"/>
      <c r="F26" s="10">
        <v>0</v>
      </c>
      <c r="G26" s="10">
        <f t="shared" si="1"/>
        <v>14779.14</v>
      </c>
      <c r="H26" s="49"/>
      <c r="I26" s="10">
        <f t="shared" si="2"/>
        <v>0</v>
      </c>
      <c r="J26" s="49"/>
    </row>
    <row r="27" spans="1:11">
      <c r="A27" s="26" t="s">
        <v>23</v>
      </c>
      <c r="B27" s="9">
        <v>2002959.68</v>
      </c>
      <c r="C27" s="10">
        <v>979451.87000000011</v>
      </c>
      <c r="D27" s="10">
        <f t="shared" si="0"/>
        <v>-1023507.8099999998</v>
      </c>
      <c r="E27" s="51">
        <f t="shared" si="5"/>
        <v>-0.51099771014861362</v>
      </c>
      <c r="F27" s="10">
        <v>1246007.3999999999</v>
      </c>
      <c r="G27" s="10">
        <f t="shared" si="1"/>
        <v>-266555.5299999998</v>
      </c>
      <c r="H27" s="49">
        <f t="shared" ref="H27:H32" si="6">G27/F27</f>
        <v>-0.21392772627193049</v>
      </c>
      <c r="I27" s="10">
        <f t="shared" si="2"/>
        <v>-756952.28</v>
      </c>
      <c r="J27" s="49">
        <f t="shared" si="3"/>
        <v>-0.3779168834791522</v>
      </c>
    </row>
    <row r="28" spans="1:11">
      <c r="A28" s="26" t="s">
        <v>24</v>
      </c>
      <c r="B28" s="17">
        <v>4239601.0433333339</v>
      </c>
      <c r="C28" s="20">
        <v>5946004.8999999994</v>
      </c>
      <c r="D28" s="10">
        <f t="shared" si="0"/>
        <v>1706403.8566666655</v>
      </c>
      <c r="E28" s="51">
        <f t="shared" si="5"/>
        <v>0.40249161164585112</v>
      </c>
      <c r="F28" s="21">
        <v>5407605.6299999999</v>
      </c>
      <c r="G28" s="10">
        <f>C28-F28</f>
        <v>538399.26999999955</v>
      </c>
      <c r="H28" s="49">
        <f t="shared" si="6"/>
        <v>9.9563338534359724E-2</v>
      </c>
      <c r="I28" s="10">
        <f t="shared" si="2"/>
        <v>1168004.586666666</v>
      </c>
      <c r="J28" s="56">
        <f t="shared" si="3"/>
        <v>0.27549870252610775</v>
      </c>
    </row>
    <row r="29" spans="1:11" s="57" customFormat="1" ht="15">
      <c r="A29" s="24" t="s">
        <v>68</v>
      </c>
      <c r="B29" s="16">
        <f>B30+B34</f>
        <v>-15926959.867907001</v>
      </c>
      <c r="C29" s="16">
        <f>C30+C34</f>
        <v>-16807244.460000001</v>
      </c>
      <c r="D29" s="16">
        <f t="shared" si="0"/>
        <v>-880284.59209300019</v>
      </c>
      <c r="E29" s="44">
        <f t="shared" si="5"/>
        <v>5.5270095447831402E-2</v>
      </c>
      <c r="F29" s="16">
        <f>F30+F34</f>
        <v>-16743447.680000002</v>
      </c>
      <c r="G29" s="16">
        <f t="shared" si="1"/>
        <v>-63796.779999999329</v>
      </c>
      <c r="H29" s="44">
        <f t="shared" si="6"/>
        <v>3.8102534925470812E-3</v>
      </c>
      <c r="I29" s="16">
        <f t="shared" si="2"/>
        <v>-816487.81209300086</v>
      </c>
      <c r="J29" s="44">
        <f t="shared" si="3"/>
        <v>5.1264511172545379E-2</v>
      </c>
    </row>
    <row r="30" spans="1:11" ht="15">
      <c r="A30" s="28" t="s">
        <v>25</v>
      </c>
      <c r="B30" s="22">
        <f>SUM(B31:B33)</f>
        <v>-10922609.390000001</v>
      </c>
      <c r="C30" s="22">
        <f>SUM(C31:C33)</f>
        <v>-11606558.760000002</v>
      </c>
      <c r="D30" s="22">
        <f t="shared" si="0"/>
        <v>-683949.37000000104</v>
      </c>
      <c r="E30" s="58">
        <f t="shared" si="5"/>
        <v>6.2617763354805914E-2</v>
      </c>
      <c r="F30" s="22">
        <f>SUM(F31:F33)</f>
        <v>-11706654.690000001</v>
      </c>
      <c r="G30" s="22">
        <f t="shared" si="1"/>
        <v>100095.9299999997</v>
      </c>
      <c r="H30" s="59">
        <f t="shared" si="6"/>
        <v>-8.5503444536980441E-3</v>
      </c>
      <c r="I30" s="22">
        <f t="shared" si="2"/>
        <v>-784045.30000000075</v>
      </c>
      <c r="J30" s="59">
        <f t="shared" si="3"/>
        <v>7.1781867501168772E-2</v>
      </c>
    </row>
    <row r="31" spans="1:11">
      <c r="A31" s="26" t="s">
        <v>26</v>
      </c>
      <c r="B31" s="9">
        <v>-8373185.8499999996</v>
      </c>
      <c r="C31" s="10">
        <v>-8884663.9600000009</v>
      </c>
      <c r="D31" s="10">
        <f t="shared" si="0"/>
        <v>-511478.11000000127</v>
      </c>
      <c r="E31" s="51">
        <f t="shared" si="5"/>
        <v>6.1085245110139443E-2</v>
      </c>
      <c r="F31" s="10">
        <v>-8881644.8200000003</v>
      </c>
      <c r="G31" s="10">
        <f t="shared" si="1"/>
        <v>-3019.140000000596</v>
      </c>
      <c r="H31" s="49">
        <f t="shared" si="6"/>
        <v>3.3993027881524721E-4</v>
      </c>
      <c r="I31" s="10">
        <f t="shared" si="2"/>
        <v>-508458.97000000067</v>
      </c>
      <c r="J31" s="49">
        <f t="shared" si="3"/>
        <v>6.0724672676410352E-2</v>
      </c>
    </row>
    <row r="32" spans="1:11">
      <c r="A32" s="26" t="s">
        <v>27</v>
      </c>
      <c r="B32" s="9">
        <v>-2549423.54</v>
      </c>
      <c r="C32" s="10">
        <v>-2721894.8</v>
      </c>
      <c r="D32" s="10">
        <f t="shared" si="0"/>
        <v>-172471.25999999978</v>
      </c>
      <c r="E32" s="51">
        <f t="shared" si="5"/>
        <v>6.7651081624514914E-2</v>
      </c>
      <c r="F32" s="10">
        <v>-2825009.87</v>
      </c>
      <c r="G32" s="10">
        <f t="shared" si="1"/>
        <v>103115.0700000003</v>
      </c>
      <c r="H32" s="49">
        <f t="shared" si="6"/>
        <v>-3.6500782207886689E-2</v>
      </c>
      <c r="I32" s="10">
        <f t="shared" si="2"/>
        <v>-275586.33000000007</v>
      </c>
      <c r="J32" s="49">
        <f t="shared" si="3"/>
        <v>0.10809750740749813</v>
      </c>
    </row>
    <row r="33" spans="1:10">
      <c r="A33" s="26" t="s">
        <v>28</v>
      </c>
      <c r="B33" s="9">
        <v>0</v>
      </c>
      <c r="C33" s="10">
        <v>0</v>
      </c>
      <c r="D33" s="10">
        <f t="shared" si="0"/>
        <v>0</v>
      </c>
      <c r="E33" s="54"/>
      <c r="F33" s="10">
        <v>0</v>
      </c>
      <c r="G33" s="10">
        <f t="shared" si="1"/>
        <v>0</v>
      </c>
      <c r="H33" s="49"/>
      <c r="I33" s="10">
        <f t="shared" si="2"/>
        <v>0</v>
      </c>
      <c r="J33" s="49" t="s">
        <v>75</v>
      </c>
    </row>
    <row r="34" spans="1:10" ht="15">
      <c r="A34" s="28" t="s">
        <v>29</v>
      </c>
      <c r="B34" s="12">
        <f>SUM(B35:B38)</f>
        <v>-5004350.4779070001</v>
      </c>
      <c r="C34" s="12">
        <f>SUM(C35:C38)</f>
        <v>-5200685.7</v>
      </c>
      <c r="D34" s="12">
        <f t="shared" si="0"/>
        <v>-196335.22209300008</v>
      </c>
      <c r="E34" s="58">
        <f t="shared" si="5"/>
        <v>3.9232908038670092E-2</v>
      </c>
      <c r="F34" s="12">
        <f>SUM(F35:F38)</f>
        <v>-5036792.99</v>
      </c>
      <c r="G34" s="12">
        <f t="shared" si="1"/>
        <v>-163892.70999999996</v>
      </c>
      <c r="H34" s="53">
        <f>G34/F34</f>
        <v>3.2539099844959077E-2</v>
      </c>
      <c r="I34" s="12">
        <f t="shared" si="2"/>
        <v>-32442.512093000114</v>
      </c>
      <c r="J34" s="53">
        <f t="shared" si="3"/>
        <v>6.4828617092720364E-3</v>
      </c>
    </row>
    <row r="35" spans="1:10">
      <c r="A35" s="26" t="s">
        <v>30</v>
      </c>
      <c r="B35" s="9">
        <v>-4929787.7013569996</v>
      </c>
      <c r="C35" s="10">
        <v>-5139407.3</v>
      </c>
      <c r="D35" s="10">
        <f t="shared" si="0"/>
        <v>-209619.59864300024</v>
      </c>
      <c r="E35" s="51">
        <f t="shared" si="5"/>
        <v>4.2521019431587134E-2</v>
      </c>
      <c r="F35" s="10">
        <v>-4953127.1900000004</v>
      </c>
      <c r="G35" s="10">
        <f t="shared" si="1"/>
        <v>-186280.1099999994</v>
      </c>
      <c r="H35" s="49">
        <f>G35/F35</f>
        <v>3.760858602138973E-2</v>
      </c>
      <c r="I35" s="10">
        <f t="shared" si="2"/>
        <v>-23339.488643000834</v>
      </c>
      <c r="J35" s="49">
        <f t="shared" si="3"/>
        <v>4.7343800700740957E-3</v>
      </c>
    </row>
    <row r="36" spans="1:10">
      <c r="A36" s="26" t="s">
        <v>31</v>
      </c>
      <c r="B36" s="9">
        <v>-74943.53654999999</v>
      </c>
      <c r="C36" s="10">
        <v>-65435.58</v>
      </c>
      <c r="D36" s="10">
        <f t="shared" si="0"/>
        <v>9507.9565499999881</v>
      </c>
      <c r="E36" s="51">
        <f t="shared" si="5"/>
        <v>-0.12686826626678574</v>
      </c>
      <c r="F36" s="10">
        <v>-68766.86</v>
      </c>
      <c r="G36" s="10">
        <f t="shared" si="1"/>
        <v>3331.2799999999988</v>
      </c>
      <c r="H36" s="49">
        <f>G36/F36</f>
        <v>-4.8443101808051128E-2</v>
      </c>
      <c r="I36" s="10">
        <f t="shared" si="2"/>
        <v>6176.6765499999892</v>
      </c>
      <c r="J36" s="49">
        <f t="shared" si="3"/>
        <v>-8.2417735195604247E-2</v>
      </c>
    </row>
    <row r="37" spans="1:10">
      <c r="A37" s="26" t="s">
        <v>32</v>
      </c>
      <c r="B37" s="9">
        <v>430.76</v>
      </c>
      <c r="C37" s="10">
        <v>6726.35</v>
      </c>
      <c r="D37" s="10">
        <f t="shared" si="0"/>
        <v>6295.59</v>
      </c>
      <c r="E37" s="51">
        <f t="shared" si="5"/>
        <v>14.615075680193147</v>
      </c>
      <c r="F37" s="10">
        <v>-14898.93</v>
      </c>
      <c r="G37" s="10">
        <f t="shared" si="1"/>
        <v>21625.279999999999</v>
      </c>
      <c r="H37" s="49">
        <f>G37/F37</f>
        <v>-1.4514653065689951</v>
      </c>
      <c r="I37" s="10">
        <f t="shared" si="2"/>
        <v>-15329.69</v>
      </c>
      <c r="J37" s="49">
        <f t="shared" si="3"/>
        <v>-35.587542947348872</v>
      </c>
    </row>
    <row r="38" spans="1:10">
      <c r="A38" s="26" t="s">
        <v>33</v>
      </c>
      <c r="B38" s="9">
        <v>-50</v>
      </c>
      <c r="C38" s="10">
        <v>-2569.17</v>
      </c>
      <c r="D38" s="10">
        <f t="shared" si="0"/>
        <v>-2519.17</v>
      </c>
      <c r="E38" s="51">
        <f t="shared" si="5"/>
        <v>50.383400000000002</v>
      </c>
      <c r="F38" s="10">
        <v>-0.01</v>
      </c>
      <c r="G38" s="10">
        <f t="shared" si="1"/>
        <v>-2569.16</v>
      </c>
      <c r="H38" s="49"/>
      <c r="I38" s="10">
        <f t="shared" si="2"/>
        <v>49.99</v>
      </c>
      <c r="J38" s="49">
        <f t="shared" si="3"/>
        <v>-0.99980000000000002</v>
      </c>
    </row>
    <row r="39" spans="1:10" ht="15">
      <c r="A39" s="28" t="s">
        <v>34</v>
      </c>
      <c r="B39" s="11">
        <v>-2860206.6340000005</v>
      </c>
      <c r="C39" s="12">
        <v>-2397670.66</v>
      </c>
      <c r="D39" s="12">
        <f t="shared" si="0"/>
        <v>462535.97400000039</v>
      </c>
      <c r="E39" s="55">
        <f t="shared" si="5"/>
        <v>-0.16171418124191383</v>
      </c>
      <c r="F39" s="11">
        <v>-2297789.92</v>
      </c>
      <c r="G39" s="11">
        <f t="shared" si="1"/>
        <v>-99880.740000000224</v>
      </c>
      <c r="H39" s="53">
        <f>G39/F39</f>
        <v>4.3468177456362167E-2</v>
      </c>
      <c r="I39" s="11">
        <f t="shared" si="2"/>
        <v>562416.71400000062</v>
      </c>
      <c r="J39" s="53">
        <f t="shared" si="3"/>
        <v>-0.19663499388974581</v>
      </c>
    </row>
    <row r="40" spans="1:10" ht="25.5">
      <c r="A40" s="29" t="s">
        <v>35</v>
      </c>
      <c r="B40" s="11">
        <v>3259982.9432170005</v>
      </c>
      <c r="C40" s="12">
        <v>2789539.14</v>
      </c>
      <c r="D40" s="12">
        <f t="shared" si="0"/>
        <v>-470443.80321700033</v>
      </c>
      <c r="E40" s="55">
        <f t="shared" si="5"/>
        <v>-0.1443086701406969</v>
      </c>
      <c r="F40" s="11">
        <v>2322376.27</v>
      </c>
      <c r="G40" s="11">
        <f t="shared" si="1"/>
        <v>467162.87000000011</v>
      </c>
      <c r="H40" s="53">
        <f>G40/F40</f>
        <v>0.20115726983379834</v>
      </c>
      <c r="I40" s="11">
        <f t="shared" si="2"/>
        <v>-937606.67321700044</v>
      </c>
      <c r="J40" s="53">
        <f t="shared" si="3"/>
        <v>-0.28761091378341874</v>
      </c>
    </row>
    <row r="41" spans="1:10" ht="15">
      <c r="A41" s="28" t="s">
        <v>36</v>
      </c>
      <c r="B41" s="11">
        <v>0</v>
      </c>
      <c r="C41" s="12">
        <v>0</v>
      </c>
      <c r="D41" s="12">
        <f t="shared" si="0"/>
        <v>0</v>
      </c>
      <c r="E41" s="52"/>
      <c r="F41" s="12">
        <v>0</v>
      </c>
      <c r="G41" s="12">
        <f t="shared" si="1"/>
        <v>0</v>
      </c>
      <c r="H41" s="53"/>
      <c r="I41" s="12">
        <f t="shared" si="2"/>
        <v>0</v>
      </c>
      <c r="J41" s="53" t="s">
        <v>75</v>
      </c>
    </row>
    <row r="42" spans="1:10" ht="15">
      <c r="A42" s="28" t="s">
        <v>37</v>
      </c>
      <c r="B42" s="12">
        <f>SUM(B43:B44)</f>
        <v>0</v>
      </c>
      <c r="C42" s="12">
        <f>SUM(C43:C44)</f>
        <v>0</v>
      </c>
      <c r="D42" s="12">
        <f t="shared" si="0"/>
        <v>0</v>
      </c>
      <c r="E42" s="52"/>
      <c r="F42" s="12">
        <f>SUM(F43:F44)</f>
        <v>0</v>
      </c>
      <c r="G42" s="12">
        <f t="shared" si="1"/>
        <v>0</v>
      </c>
      <c r="H42" s="53"/>
      <c r="I42" s="12">
        <f t="shared" si="2"/>
        <v>0</v>
      </c>
      <c r="J42" s="53" t="s">
        <v>75</v>
      </c>
    </row>
    <row r="43" spans="1:10">
      <c r="A43" s="26" t="s">
        <v>38</v>
      </c>
      <c r="B43" s="9">
        <v>0</v>
      </c>
      <c r="C43" s="10">
        <v>0</v>
      </c>
      <c r="D43" s="10">
        <f t="shared" si="0"/>
        <v>0</v>
      </c>
      <c r="E43" s="54"/>
      <c r="F43" s="10">
        <v>0</v>
      </c>
      <c r="G43" s="10">
        <f t="shared" si="1"/>
        <v>0</v>
      </c>
      <c r="H43" s="49"/>
      <c r="I43" s="10">
        <f t="shared" si="2"/>
        <v>0</v>
      </c>
      <c r="J43" s="49" t="s">
        <v>75</v>
      </c>
    </row>
    <row r="44" spans="1:10">
      <c r="A44" s="26" t="s">
        <v>39</v>
      </c>
      <c r="B44" s="9">
        <v>0</v>
      </c>
      <c r="C44" s="10">
        <v>0</v>
      </c>
      <c r="D44" s="10">
        <f t="shared" si="0"/>
        <v>0</v>
      </c>
      <c r="E44" s="60"/>
      <c r="F44" s="10">
        <v>0</v>
      </c>
      <c r="G44" s="10">
        <f t="shared" si="1"/>
        <v>0</v>
      </c>
      <c r="H44" s="49"/>
      <c r="I44" s="10">
        <f t="shared" si="2"/>
        <v>0</v>
      </c>
      <c r="J44" s="49" t="s">
        <v>75</v>
      </c>
    </row>
    <row r="45" spans="1:10" ht="15">
      <c r="A45" s="28" t="s">
        <v>40</v>
      </c>
      <c r="B45" s="11">
        <v>0</v>
      </c>
      <c r="C45" s="10">
        <v>572.63</v>
      </c>
      <c r="D45" s="12">
        <f t="shared" si="0"/>
        <v>572.63</v>
      </c>
      <c r="E45" s="55"/>
      <c r="F45" s="12">
        <v>572.63</v>
      </c>
      <c r="G45" s="12">
        <f t="shared" si="1"/>
        <v>0</v>
      </c>
      <c r="H45" s="53">
        <f>G45/F45</f>
        <v>0</v>
      </c>
      <c r="I45" s="12">
        <f t="shared" si="2"/>
        <v>572.63</v>
      </c>
      <c r="J45" s="53" t="s">
        <v>75</v>
      </c>
    </row>
    <row r="46" spans="1:10" ht="15">
      <c r="A46" s="28" t="s">
        <v>41</v>
      </c>
      <c r="B46" s="12">
        <f>B7+B21+B30+B34+B39+B40+B41+B42+B45+B16</f>
        <v>-1396879.0036566672</v>
      </c>
      <c r="C46" s="12">
        <f>C7+C21+C30+C34+C39+C40+C41+C42+C45+C16</f>
        <v>-1249142.0300000017</v>
      </c>
      <c r="D46" s="12">
        <f t="shared" si="0"/>
        <v>147736.97365666553</v>
      </c>
      <c r="E46" s="55">
        <f t="shared" si="5"/>
        <v>-0.10576218360353934</v>
      </c>
      <c r="F46" s="12">
        <f>F7+F21+F30+F34+F39+F40+F41+F42+F45+F16</f>
        <v>-1297940.1100000017</v>
      </c>
      <c r="G46" s="12">
        <f t="shared" si="1"/>
        <v>48798.080000000075</v>
      </c>
      <c r="H46" s="53">
        <f>G46/F46</f>
        <v>-3.7596557517588398E-2</v>
      </c>
      <c r="I46" s="12">
        <f t="shared" si="2"/>
        <v>98938.893656665459</v>
      </c>
      <c r="J46" s="53">
        <f t="shared" si="3"/>
        <v>-7.0828535182839047E-2</v>
      </c>
    </row>
    <row r="47" spans="1:10" ht="15">
      <c r="A47" s="28" t="s">
        <v>42</v>
      </c>
      <c r="B47" s="12">
        <f>B48+B51</f>
        <v>599945</v>
      </c>
      <c r="C47" s="12">
        <f>C48+C51</f>
        <v>1263378.18</v>
      </c>
      <c r="D47" s="12">
        <f t="shared" si="0"/>
        <v>663433.17999999993</v>
      </c>
      <c r="E47" s="55">
        <f t="shared" si="5"/>
        <v>1.1058233338055987</v>
      </c>
      <c r="F47" s="12">
        <f>F48+F51</f>
        <v>1309292.92</v>
      </c>
      <c r="G47" s="12">
        <f t="shared" si="1"/>
        <v>-45914.739999999991</v>
      </c>
      <c r="H47" s="53">
        <f>G47/F47</f>
        <v>-3.5068348189036258E-2</v>
      </c>
      <c r="I47" s="12">
        <f t="shared" si="2"/>
        <v>709347.91999999993</v>
      </c>
      <c r="J47" s="53">
        <f t="shared" si="3"/>
        <v>1.1823549158672879</v>
      </c>
    </row>
    <row r="48" spans="1:10">
      <c r="A48" s="26" t="s">
        <v>43</v>
      </c>
      <c r="B48" s="10">
        <f>SUM(B49:B50)</f>
        <v>599945</v>
      </c>
      <c r="C48" s="10">
        <f>SUM(C49:C50)</f>
        <v>1263378.18</v>
      </c>
      <c r="D48" s="10">
        <f t="shared" si="0"/>
        <v>663433.17999999993</v>
      </c>
      <c r="E48" s="51">
        <f t="shared" si="5"/>
        <v>1.1058233338055987</v>
      </c>
      <c r="F48" s="10">
        <f>SUM(F49:F50)</f>
        <v>1309292.92</v>
      </c>
      <c r="G48" s="10">
        <f t="shared" si="1"/>
        <v>-45914.739999999991</v>
      </c>
      <c r="H48" s="49">
        <f>G48/F48</f>
        <v>-3.5068348189036258E-2</v>
      </c>
      <c r="I48" s="10">
        <f t="shared" si="2"/>
        <v>709347.91999999993</v>
      </c>
      <c r="J48" s="49">
        <f t="shared" si="3"/>
        <v>1.1823549158672879</v>
      </c>
    </row>
    <row r="49" spans="1:10">
      <c r="A49" s="30" t="s">
        <v>44</v>
      </c>
      <c r="B49" s="9">
        <v>0</v>
      </c>
      <c r="C49" s="10">
        <v>0</v>
      </c>
      <c r="D49" s="10">
        <f t="shared" si="0"/>
        <v>0</v>
      </c>
      <c r="E49" s="54"/>
      <c r="F49" s="10">
        <v>0</v>
      </c>
      <c r="G49" s="10">
        <f t="shared" si="1"/>
        <v>0</v>
      </c>
      <c r="H49" s="49"/>
      <c r="I49" s="10">
        <f t="shared" si="2"/>
        <v>0</v>
      </c>
      <c r="J49" s="49" t="s">
        <v>75</v>
      </c>
    </row>
    <row r="50" spans="1:10">
      <c r="A50" s="30" t="s">
        <v>45</v>
      </c>
      <c r="B50" s="9">
        <v>599945</v>
      </c>
      <c r="C50" s="10">
        <v>1263378.18</v>
      </c>
      <c r="D50" s="10">
        <f t="shared" si="0"/>
        <v>663433.17999999993</v>
      </c>
      <c r="E50" s="51">
        <f t="shared" si="5"/>
        <v>1.1058233338055987</v>
      </c>
      <c r="F50" s="10">
        <v>1309292.92</v>
      </c>
      <c r="G50" s="10">
        <f t="shared" si="1"/>
        <v>-45914.739999999991</v>
      </c>
      <c r="H50" s="49">
        <f>G50/F50</f>
        <v>-3.5068348189036258E-2</v>
      </c>
      <c r="I50" s="10">
        <f t="shared" si="2"/>
        <v>709347.91999999993</v>
      </c>
      <c r="J50" s="49">
        <f t="shared" si="3"/>
        <v>1.1823549158672879</v>
      </c>
    </row>
    <row r="51" spans="1:10">
      <c r="A51" s="26" t="s">
        <v>46</v>
      </c>
      <c r="B51" s="10">
        <f>SUM(B52:B53)</f>
        <v>0</v>
      </c>
      <c r="C51" s="10">
        <f>SUM(C52:C53)</f>
        <v>0</v>
      </c>
      <c r="D51" s="10">
        <f t="shared" si="0"/>
        <v>0</v>
      </c>
      <c r="E51" s="51"/>
      <c r="F51" s="10">
        <f>SUM(F52:F53)</f>
        <v>0</v>
      </c>
      <c r="G51" s="10">
        <f t="shared" si="1"/>
        <v>0</v>
      </c>
      <c r="H51" s="49"/>
      <c r="I51" s="10">
        <f t="shared" si="2"/>
        <v>0</v>
      </c>
      <c r="J51" s="49"/>
    </row>
    <row r="52" spans="1:10">
      <c r="A52" s="30" t="s">
        <v>47</v>
      </c>
      <c r="B52" s="9">
        <v>0</v>
      </c>
      <c r="C52" s="10">
        <v>0</v>
      </c>
      <c r="D52" s="10">
        <f t="shared" si="0"/>
        <v>0</v>
      </c>
      <c r="E52" s="54"/>
      <c r="F52" s="10">
        <v>0</v>
      </c>
      <c r="G52" s="10">
        <f t="shared" si="1"/>
        <v>0</v>
      </c>
      <c r="H52" s="49"/>
      <c r="I52" s="10">
        <f t="shared" si="2"/>
        <v>0</v>
      </c>
      <c r="J52" s="49" t="s">
        <v>75</v>
      </c>
    </row>
    <row r="53" spans="1:10">
      <c r="A53" s="30" t="s">
        <v>48</v>
      </c>
      <c r="B53" s="9">
        <v>0</v>
      </c>
      <c r="C53" s="10">
        <v>0</v>
      </c>
      <c r="D53" s="10">
        <f t="shared" si="0"/>
        <v>0</v>
      </c>
      <c r="E53" s="51"/>
      <c r="F53" s="9">
        <v>0</v>
      </c>
      <c r="G53" s="10">
        <f t="shared" si="1"/>
        <v>0</v>
      </c>
      <c r="H53" s="49"/>
      <c r="I53" s="10">
        <f t="shared" si="2"/>
        <v>0</v>
      </c>
      <c r="J53" s="49"/>
    </row>
    <row r="54" spans="1:10" ht="15">
      <c r="A54" s="28" t="s">
        <v>49</v>
      </c>
      <c r="B54" s="12">
        <f>SUM(B55:B57)</f>
        <v>-6831.87</v>
      </c>
      <c r="C54" s="12">
        <f>SUM(C55:C57)</f>
        <v>-10481.56</v>
      </c>
      <c r="D54" s="12">
        <f t="shared" si="0"/>
        <v>-3649.6899999999996</v>
      </c>
      <c r="E54" s="55">
        <f t="shared" si="5"/>
        <v>0.53421537587805379</v>
      </c>
      <c r="F54" s="12">
        <f>SUM(F55:F57)</f>
        <v>-7444.66</v>
      </c>
      <c r="G54" s="12">
        <f t="shared" si="1"/>
        <v>-3036.8999999999996</v>
      </c>
      <c r="H54" s="53">
        <f>G54/F54</f>
        <v>0.40792997934089664</v>
      </c>
      <c r="I54" s="12">
        <f t="shared" si="2"/>
        <v>-612.79</v>
      </c>
      <c r="J54" s="53">
        <f t="shared" si="3"/>
        <v>8.9695793391853185E-2</v>
      </c>
    </row>
    <row r="55" spans="1:10">
      <c r="A55" s="26" t="s">
        <v>50</v>
      </c>
      <c r="B55" s="9">
        <v>0</v>
      </c>
      <c r="C55" s="10">
        <v>0</v>
      </c>
      <c r="D55" s="10">
        <f t="shared" si="0"/>
        <v>0</v>
      </c>
      <c r="E55" s="54"/>
      <c r="F55" s="10">
        <v>0</v>
      </c>
      <c r="G55" s="10">
        <f t="shared" si="1"/>
        <v>0</v>
      </c>
      <c r="H55" s="49"/>
      <c r="I55" s="10">
        <f t="shared" si="2"/>
        <v>0</v>
      </c>
      <c r="J55" s="49" t="s">
        <v>75</v>
      </c>
    </row>
    <row r="56" spans="1:10">
      <c r="A56" s="26" t="s">
        <v>51</v>
      </c>
      <c r="B56" s="9">
        <v>-6831.87</v>
      </c>
      <c r="C56" s="10">
        <v>-10481.56</v>
      </c>
      <c r="D56" s="10">
        <f t="shared" si="0"/>
        <v>-3649.6899999999996</v>
      </c>
      <c r="E56" s="51">
        <f t="shared" si="5"/>
        <v>0.53421537587805379</v>
      </c>
      <c r="F56" s="9">
        <v>-7444.66</v>
      </c>
      <c r="G56" s="10">
        <f t="shared" si="1"/>
        <v>-3036.8999999999996</v>
      </c>
      <c r="H56" s="49">
        <f>G56/F56</f>
        <v>0.40792997934089664</v>
      </c>
      <c r="I56" s="10">
        <f t="shared" si="2"/>
        <v>-612.79</v>
      </c>
      <c r="J56" s="49">
        <f t="shared" si="3"/>
        <v>8.9695793391853185E-2</v>
      </c>
    </row>
    <row r="57" spans="1:10">
      <c r="A57" s="26" t="s">
        <v>52</v>
      </c>
      <c r="B57" s="9">
        <v>0</v>
      </c>
      <c r="C57" s="10">
        <v>0</v>
      </c>
      <c r="D57" s="10">
        <f t="shared" si="0"/>
        <v>0</v>
      </c>
      <c r="E57" s="54"/>
      <c r="F57" s="10">
        <v>0</v>
      </c>
      <c r="G57" s="10">
        <f t="shared" si="1"/>
        <v>0</v>
      </c>
      <c r="H57" s="49"/>
      <c r="I57" s="10">
        <f t="shared" si="2"/>
        <v>0</v>
      </c>
      <c r="J57" s="49" t="s">
        <v>75</v>
      </c>
    </row>
    <row r="58" spans="1:10" ht="15" hidden="1">
      <c r="A58" s="28" t="s">
        <v>53</v>
      </c>
      <c r="B58" s="12">
        <f>SUM(B59:B60)</f>
        <v>0</v>
      </c>
      <c r="C58" s="12">
        <f>SUM(C59:C60)</f>
        <v>0</v>
      </c>
      <c r="D58" s="12">
        <f t="shared" si="0"/>
        <v>0</v>
      </c>
      <c r="E58" s="52" t="e">
        <f t="shared" si="5"/>
        <v>#DIV/0!</v>
      </c>
      <c r="F58" s="12">
        <f>SUM(F59:F60)</f>
        <v>0</v>
      </c>
      <c r="G58" s="12">
        <f t="shared" si="1"/>
        <v>0</v>
      </c>
      <c r="H58" s="53" t="e">
        <f t="shared" ref="H58:H66" si="7">G58/F58</f>
        <v>#DIV/0!</v>
      </c>
      <c r="I58" s="12">
        <f t="shared" si="2"/>
        <v>0</v>
      </c>
      <c r="J58" s="53" t="s">
        <v>75</v>
      </c>
    </row>
    <row r="59" spans="1:10" hidden="1">
      <c r="A59" s="26" t="s">
        <v>54</v>
      </c>
      <c r="B59" s="9">
        <v>0</v>
      </c>
      <c r="C59" s="10">
        <v>0</v>
      </c>
      <c r="D59" s="10">
        <f t="shared" si="0"/>
        <v>0</v>
      </c>
      <c r="E59" s="54" t="e">
        <f t="shared" si="5"/>
        <v>#DIV/0!</v>
      </c>
      <c r="F59" s="10">
        <v>0</v>
      </c>
      <c r="G59" s="10">
        <f t="shared" si="1"/>
        <v>0</v>
      </c>
      <c r="H59" s="49" t="e">
        <f t="shared" si="7"/>
        <v>#DIV/0!</v>
      </c>
      <c r="I59" s="10">
        <f t="shared" si="2"/>
        <v>0</v>
      </c>
      <c r="J59" s="49" t="e">
        <f t="shared" si="3"/>
        <v>#DIV/0!</v>
      </c>
    </row>
    <row r="60" spans="1:10" ht="25.5" hidden="1">
      <c r="A60" s="31" t="s">
        <v>55</v>
      </c>
      <c r="B60" s="9">
        <v>0</v>
      </c>
      <c r="C60" s="10">
        <v>0</v>
      </c>
      <c r="D60" s="10">
        <f t="shared" si="0"/>
        <v>0</v>
      </c>
      <c r="E60" s="54" t="e">
        <f t="shared" si="5"/>
        <v>#DIV/0!</v>
      </c>
      <c r="F60" s="10">
        <v>0</v>
      </c>
      <c r="G60" s="10">
        <f t="shared" si="1"/>
        <v>0</v>
      </c>
      <c r="H60" s="49" t="e">
        <f t="shared" si="7"/>
        <v>#DIV/0!</v>
      </c>
      <c r="I60" s="10">
        <f t="shared" si="2"/>
        <v>0</v>
      </c>
      <c r="J60" s="49" t="e">
        <f t="shared" si="3"/>
        <v>#DIV/0!</v>
      </c>
    </row>
    <row r="61" spans="1:10" ht="15">
      <c r="A61" s="28" t="s">
        <v>56</v>
      </c>
      <c r="B61" s="11">
        <v>-1500</v>
      </c>
      <c r="C61" s="12">
        <v>-1918.22</v>
      </c>
      <c r="D61" s="12">
        <f t="shared" si="0"/>
        <v>-418.22</v>
      </c>
      <c r="E61" s="55">
        <f t="shared" si="5"/>
        <v>0.27881333333333336</v>
      </c>
      <c r="F61" s="11">
        <v>-2150</v>
      </c>
      <c r="G61" s="12">
        <f t="shared" si="1"/>
        <v>231.77999999999997</v>
      </c>
      <c r="H61" s="53">
        <f t="shared" si="7"/>
        <v>-0.10780465116279069</v>
      </c>
      <c r="I61" s="12">
        <f t="shared" si="2"/>
        <v>-650</v>
      </c>
      <c r="J61" s="53">
        <f t="shared" si="3"/>
        <v>0.43333333333333335</v>
      </c>
    </row>
    <row r="62" spans="1:10" ht="25.5" hidden="1">
      <c r="A62" s="29" t="s">
        <v>69</v>
      </c>
      <c r="B62" s="12">
        <f>SUM(B63:B64)</f>
        <v>0</v>
      </c>
      <c r="C62" s="12">
        <f>SUM(C63:C64)</f>
        <v>0</v>
      </c>
      <c r="D62" s="12">
        <f t="shared" si="0"/>
        <v>0</v>
      </c>
      <c r="E62" s="52" t="e">
        <f t="shared" si="5"/>
        <v>#DIV/0!</v>
      </c>
      <c r="F62" s="12">
        <f>SUM(F63:F64)</f>
        <v>0</v>
      </c>
      <c r="G62" s="12">
        <f t="shared" si="1"/>
        <v>0</v>
      </c>
      <c r="H62" s="53" t="e">
        <f t="shared" si="7"/>
        <v>#DIV/0!</v>
      </c>
      <c r="I62" s="12">
        <f t="shared" si="2"/>
        <v>0</v>
      </c>
      <c r="J62" s="53" t="s">
        <v>75</v>
      </c>
    </row>
    <row r="63" spans="1:10" hidden="1">
      <c r="A63" s="26" t="s">
        <v>38</v>
      </c>
      <c r="B63" s="9">
        <v>0</v>
      </c>
      <c r="C63" s="10">
        <v>0</v>
      </c>
      <c r="D63" s="10">
        <f t="shared" si="0"/>
        <v>0</v>
      </c>
      <c r="E63" s="54" t="e">
        <f t="shared" si="5"/>
        <v>#DIV/0!</v>
      </c>
      <c r="F63" s="10">
        <v>0</v>
      </c>
      <c r="G63" s="10">
        <f t="shared" si="1"/>
        <v>0</v>
      </c>
      <c r="H63" s="49" t="e">
        <f t="shared" si="7"/>
        <v>#DIV/0!</v>
      </c>
      <c r="I63" s="10">
        <f t="shared" si="2"/>
        <v>0</v>
      </c>
      <c r="J63" s="49" t="s">
        <v>75</v>
      </c>
    </row>
    <row r="64" spans="1:10" hidden="1">
      <c r="A64" s="26" t="s">
        <v>39</v>
      </c>
      <c r="B64" s="9">
        <v>0</v>
      </c>
      <c r="C64" s="10">
        <v>0</v>
      </c>
      <c r="D64" s="10">
        <f t="shared" si="0"/>
        <v>0</v>
      </c>
      <c r="E64" s="54" t="e">
        <f t="shared" si="5"/>
        <v>#DIV/0!</v>
      </c>
      <c r="F64" s="10">
        <v>0</v>
      </c>
      <c r="G64" s="10">
        <f t="shared" si="1"/>
        <v>0</v>
      </c>
      <c r="H64" s="49" t="e">
        <f t="shared" si="7"/>
        <v>#DIV/0!</v>
      </c>
      <c r="I64" s="10">
        <f t="shared" si="2"/>
        <v>0</v>
      </c>
      <c r="J64" s="49" t="s">
        <v>75</v>
      </c>
    </row>
    <row r="65" spans="1:10" ht="15">
      <c r="A65" s="28" t="s">
        <v>57</v>
      </c>
      <c r="B65" s="12">
        <f>B47+B54+B58+B61+B62</f>
        <v>591613.13</v>
      </c>
      <c r="C65" s="12">
        <f>C47+C54+C58+C61+C62</f>
        <v>1250978.3999999999</v>
      </c>
      <c r="D65" s="12">
        <f t="shared" si="0"/>
        <v>659365.2699999999</v>
      </c>
      <c r="E65" s="55">
        <f t="shared" si="5"/>
        <v>1.1145210215331087</v>
      </c>
      <c r="F65" s="12">
        <f>F47+F54+F58+F61+F62</f>
        <v>1299698.26</v>
      </c>
      <c r="G65" s="12">
        <f t="shared" si="1"/>
        <v>-48719.860000000102</v>
      </c>
      <c r="H65" s="53">
        <f t="shared" si="7"/>
        <v>-3.7485516061243403E-2</v>
      </c>
      <c r="I65" s="12">
        <f t="shared" si="2"/>
        <v>708085.13</v>
      </c>
      <c r="J65" s="53">
        <f t="shared" si="3"/>
        <v>1.1968718983637161</v>
      </c>
    </row>
    <row r="66" spans="1:10" ht="15">
      <c r="A66" s="28" t="s">
        <v>58</v>
      </c>
      <c r="B66" s="12">
        <f>B46+B65</f>
        <v>-805265.87365666719</v>
      </c>
      <c r="C66" s="12">
        <f>C46+C65</f>
        <v>1836.3699999982491</v>
      </c>
      <c r="D66" s="12">
        <f t="shared" si="0"/>
        <v>807102.24365666544</v>
      </c>
      <c r="E66" s="55">
        <f t="shared" si="5"/>
        <v>-1.0022804517862647</v>
      </c>
      <c r="F66" s="12">
        <f>F46+F65</f>
        <v>1758.1499999982771</v>
      </c>
      <c r="G66" s="12">
        <f t="shared" si="1"/>
        <v>78.21999999997206</v>
      </c>
      <c r="H66" s="53">
        <f t="shared" si="7"/>
        <v>4.4489946819127331E-2</v>
      </c>
      <c r="I66" s="12">
        <f t="shared" si="2"/>
        <v>807024.02365666546</v>
      </c>
      <c r="J66" s="53">
        <f t="shared" si="3"/>
        <v>-1.0021833161661435</v>
      </c>
    </row>
    <row r="67" spans="1:10" ht="15">
      <c r="A67" s="28" t="s">
        <v>59</v>
      </c>
      <c r="B67" s="11">
        <v>0</v>
      </c>
      <c r="C67" s="12">
        <v>0</v>
      </c>
      <c r="D67" s="12">
        <f t="shared" si="0"/>
        <v>0</v>
      </c>
      <c r="E67" s="52"/>
      <c r="F67" s="12">
        <v>0</v>
      </c>
      <c r="G67" s="12">
        <f t="shared" si="1"/>
        <v>0</v>
      </c>
      <c r="H67" s="53"/>
      <c r="I67" s="12">
        <f t="shared" si="2"/>
        <v>0</v>
      </c>
      <c r="J67" s="53" t="s">
        <v>75</v>
      </c>
    </row>
    <row r="68" spans="1:10" ht="25.5">
      <c r="A68" s="32" t="s">
        <v>60</v>
      </c>
      <c r="B68" s="13">
        <f>B66+B67</f>
        <v>-805265.87365666719</v>
      </c>
      <c r="C68" s="13">
        <f>C66+C67</f>
        <v>1836.3699999982491</v>
      </c>
      <c r="D68" s="13">
        <f t="shared" si="0"/>
        <v>807102.24365666544</v>
      </c>
      <c r="E68" s="55">
        <f t="shared" si="5"/>
        <v>-1.0022804517862647</v>
      </c>
      <c r="F68" s="13">
        <f>F66+F67</f>
        <v>1758.1499999982771</v>
      </c>
      <c r="G68" s="13">
        <f t="shared" si="1"/>
        <v>78.21999999997206</v>
      </c>
      <c r="H68" s="61">
        <f>G68/F68</f>
        <v>4.4489946819127331E-2</v>
      </c>
      <c r="I68" s="13">
        <f t="shared" si="2"/>
        <v>807024.02365666546</v>
      </c>
      <c r="J68" s="61">
        <f t="shared" si="3"/>
        <v>-1.0021833161661435</v>
      </c>
    </row>
    <row r="69" spans="1:10" ht="15">
      <c r="A69" s="23" t="s">
        <v>61</v>
      </c>
      <c r="B69" s="14">
        <f>B68</f>
        <v>-805265.87365666719</v>
      </c>
      <c r="C69" s="14">
        <f>C68</f>
        <v>1836.3699999982491</v>
      </c>
      <c r="D69" s="14">
        <f t="shared" si="0"/>
        <v>807102.24365666544</v>
      </c>
      <c r="E69" s="62">
        <f t="shared" si="5"/>
        <v>-1.0022804517862647</v>
      </c>
      <c r="F69" s="14">
        <f>F68</f>
        <v>1758.1499999982771</v>
      </c>
      <c r="G69" s="14">
        <f t="shared" si="1"/>
        <v>78.21999999997206</v>
      </c>
      <c r="H69" s="62">
        <f>G69/F69</f>
        <v>4.4489946819127331E-2</v>
      </c>
      <c r="I69" s="14">
        <f t="shared" si="2"/>
        <v>807024.02365666546</v>
      </c>
      <c r="J69" s="62">
        <f t="shared" si="3"/>
        <v>-1.0021833161661435</v>
      </c>
    </row>
    <row r="70" spans="1:10" ht="25.5">
      <c r="A70" s="33" t="s">
        <v>62</v>
      </c>
      <c r="B70" s="15">
        <v>0</v>
      </c>
      <c r="C70" s="15">
        <v>0</v>
      </c>
      <c r="D70" s="15">
        <f t="shared" si="0"/>
        <v>0</v>
      </c>
      <c r="E70" s="63"/>
      <c r="F70" s="15">
        <v>0</v>
      </c>
      <c r="G70" s="15">
        <f t="shared" si="1"/>
        <v>0</v>
      </c>
      <c r="H70" s="64"/>
      <c r="I70" s="15">
        <f t="shared" si="2"/>
        <v>0</v>
      </c>
      <c r="J70" s="64" t="s">
        <v>75</v>
      </c>
    </row>
    <row r="71" spans="1:10" ht="15">
      <c r="A71" s="34" t="s">
        <v>63</v>
      </c>
      <c r="B71" s="16">
        <f>B69+B70</f>
        <v>-805265.87365666719</v>
      </c>
      <c r="C71" s="16">
        <f>C69+C70</f>
        <v>1836.3699999982491</v>
      </c>
      <c r="D71" s="16">
        <f t="shared" ref="D71:D76" si="8">C71-B71</f>
        <v>807102.24365666544</v>
      </c>
      <c r="E71" s="44">
        <f t="shared" si="5"/>
        <v>-1.0022804517862647</v>
      </c>
      <c r="F71" s="16">
        <f>F69+F70</f>
        <v>1758.1499999982771</v>
      </c>
      <c r="G71" s="16">
        <f t="shared" ref="G71:G76" si="9">C71-F71</f>
        <v>78.21999999997206</v>
      </c>
      <c r="H71" s="44">
        <f>G71/F71</f>
        <v>4.4489946819127331E-2</v>
      </c>
      <c r="I71" s="16">
        <f t="shared" ref="I71:I76" si="10">F71-B71</f>
        <v>807024.02365666546</v>
      </c>
      <c r="J71" s="44">
        <f>(F71/B71)-1</f>
        <v>-1.0021833161661435</v>
      </c>
    </row>
    <row r="72" spans="1:10" ht="15" thickBot="1">
      <c r="A72" s="35"/>
      <c r="C72" s="17">
        <v>0</v>
      </c>
      <c r="E72" s="65"/>
      <c r="F72" s="5">
        <v>-1.7230377125088125E-9</v>
      </c>
      <c r="H72" s="66">
        <f>G72/F72</f>
        <v>0</v>
      </c>
      <c r="I72" s="17"/>
      <c r="J72" s="66"/>
    </row>
    <row r="73" spans="1:10" ht="15.75" thickBot="1">
      <c r="A73" s="36" t="s">
        <v>70</v>
      </c>
      <c r="B73" s="18">
        <f>SUM(B74:B75)</f>
        <v>805265.87</v>
      </c>
      <c r="C73" s="18">
        <f>SUM(C74:C75)</f>
        <v>-1758.1500000000005</v>
      </c>
      <c r="D73" s="18">
        <f t="shared" si="8"/>
        <v>-807024.02</v>
      </c>
      <c r="E73" s="67">
        <f t="shared" si="5"/>
        <v>-1.00218331617606</v>
      </c>
      <c r="F73" s="18">
        <f>SUM(F74:F75)</f>
        <v>-1758.1500000000005</v>
      </c>
      <c r="G73" s="18">
        <f t="shared" si="9"/>
        <v>0</v>
      </c>
      <c r="H73" s="67">
        <f>G73/F73</f>
        <v>0</v>
      </c>
      <c r="I73" s="18">
        <f t="shared" si="10"/>
        <v>-807024.02</v>
      </c>
      <c r="J73" s="67">
        <f>(F73/B73)-1</f>
        <v>-1.00218331617606</v>
      </c>
    </row>
    <row r="74" spans="1:10">
      <c r="A74" s="37" t="s">
        <v>76</v>
      </c>
      <c r="B74" s="19">
        <v>800000</v>
      </c>
      <c r="C74" s="19">
        <v>-7024.02</v>
      </c>
      <c r="D74" s="19">
        <f t="shared" si="8"/>
        <v>-807024.02</v>
      </c>
      <c r="E74" s="68">
        <f t="shared" si="5"/>
        <v>-1.0087800250000001</v>
      </c>
      <c r="F74" s="19">
        <v>-7024.02</v>
      </c>
      <c r="G74" s="19">
        <f t="shared" si="9"/>
        <v>0</v>
      </c>
      <c r="H74" s="69">
        <f>G74/F74</f>
        <v>0</v>
      </c>
      <c r="I74" s="19">
        <f t="shared" si="10"/>
        <v>-807024.02</v>
      </c>
      <c r="J74" s="69">
        <f>(F74/B74)-1</f>
        <v>-1.0087800250000001</v>
      </c>
    </row>
    <row r="75" spans="1:10" ht="15" thickBot="1">
      <c r="A75" s="37" t="s">
        <v>71</v>
      </c>
      <c r="B75" s="19">
        <v>5265.87</v>
      </c>
      <c r="C75" s="19">
        <v>5265.87</v>
      </c>
      <c r="D75" s="19">
        <f t="shared" si="8"/>
        <v>0</v>
      </c>
      <c r="E75" s="68">
        <f>(D75/B75)</f>
        <v>0</v>
      </c>
      <c r="F75" s="19">
        <v>5265.87</v>
      </c>
      <c r="G75" s="19">
        <f t="shared" si="9"/>
        <v>0</v>
      </c>
      <c r="H75" s="69">
        <f>G75/F75</f>
        <v>0</v>
      </c>
      <c r="I75" s="19">
        <f t="shared" si="10"/>
        <v>0</v>
      </c>
      <c r="J75" s="69">
        <f>(F75/B75)-1</f>
        <v>0</v>
      </c>
    </row>
    <row r="76" spans="1:10" ht="15.75" thickBot="1">
      <c r="A76" s="38" t="s">
        <v>72</v>
      </c>
      <c r="B76" s="16">
        <f>B71+B73</f>
        <v>-3.6566671915352345E-3</v>
      </c>
      <c r="C76" s="16">
        <f>C71+C73</f>
        <v>78.219999998248568</v>
      </c>
      <c r="D76" s="16">
        <f t="shared" si="8"/>
        <v>78.223656665440103</v>
      </c>
      <c r="E76" s="44"/>
      <c r="F76" s="16">
        <f>F71+F73</f>
        <v>-1.723492459859699E-9</v>
      </c>
      <c r="G76" s="16">
        <f t="shared" si="9"/>
        <v>78.21999999997206</v>
      </c>
      <c r="H76" s="70"/>
      <c r="I76" s="16">
        <f t="shared" si="10"/>
        <v>3.6566654680427746E-3</v>
      </c>
      <c r="J76" s="44">
        <f>(F76/B76)-1</f>
        <v>-0.99999952867122721</v>
      </c>
    </row>
    <row r="79" spans="1:10">
      <c r="F79" s="5"/>
    </row>
  </sheetData>
  <mergeCells count="3">
    <mergeCell ref="A1:I1"/>
    <mergeCell ref="A2:I2"/>
    <mergeCell ref="A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8BAB1CC329B47847BB7DB76CAB62C" ma:contentTypeVersion="11" ma:contentTypeDescription="Crear nuevo documento." ma:contentTypeScope="" ma:versionID="481425a4050ed9ce0bb786196fe8ea2b">
  <xsd:schema xmlns:xsd="http://www.w3.org/2001/XMLSchema" xmlns:xs="http://www.w3.org/2001/XMLSchema" xmlns:p="http://schemas.microsoft.com/office/2006/metadata/properties" xmlns:ns2="048b7169-8466-4a4e-b90e-b1878ed5b7d9" xmlns:ns3="6cd6409b-00de-4330-8a8c-4a7321b1351d" targetNamespace="http://schemas.microsoft.com/office/2006/metadata/properties" ma:root="true" ma:fieldsID="cb5208a51faa8f7c121421eb43a84c87" ns2:_="" ns3:_="">
    <xsd:import namespace="048b7169-8466-4a4e-b90e-b1878ed5b7d9"/>
    <xsd:import namespace="6cd6409b-00de-4330-8a8c-4a7321b1351d"/>
    <xsd:element name="properties">
      <xsd:complexType>
        <xsd:sequence>
          <xsd:element name="documentManagement">
            <xsd:complexType>
              <xsd:all>
                <xsd:element ref="ns2:Categor_x00ed_a"/>
                <xsd:element ref="ns2:Secci_x00f3_n"/>
                <xsd:element ref="ns2:Ejercicio"/>
                <xsd:element ref="ns3:SharedWithUsers" minOccurs="0"/>
                <xsd:element ref="ns3:SharedWithDetails" minOccurs="0"/>
                <xsd:element ref="ns2:Contenido_x0020_Activo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b7169-8466-4a4e-b90e-b1878ed5b7d9" elementFormDefault="qualified">
    <xsd:import namespace="http://schemas.microsoft.com/office/2006/documentManagement/types"/>
    <xsd:import namespace="http://schemas.microsoft.com/office/infopath/2007/PartnerControls"/>
    <xsd:element name="Categor_x00ed_a" ma:index="8" ma:displayName="Categoría" ma:format="Dropdown" ma:indexed="true" ma:internalName="Categor_x00ed_a">
      <xsd:simpleType>
        <xsd:restriction base="dms:Choice">
          <xsd:enumeration value="Transparencia"/>
          <xsd:enumeration value="Diseño"/>
          <xsd:enumeration value="Contenido"/>
          <xsd:enumeration value="Web antigua"/>
        </xsd:restriction>
      </xsd:simpleType>
    </xsd:element>
    <xsd:element name="Secci_x00f3_n" ma:index="9" ma:displayName="Sección" ma:format="Dropdown" ma:internalName="Secci_x00f3_n">
      <xsd:simpleType>
        <xsd:restriction base="dms:Choice">
          <xsd:enumeration value="00. General"/>
          <xsd:enumeration value="01. Institucional"/>
          <xsd:enumeration value="02. Organizativa"/>
          <xsd:enumeration value="03. Personal de libre nombramiento"/>
          <xsd:enumeration value="04. Empleo en el sector público"/>
          <xsd:enumeration value="05. Retribuciones"/>
          <xsd:enumeration value="06. Servicios y procedimientos"/>
          <xsd:enumeration value="07. Económico-financiera"/>
          <xsd:enumeration value="08. Perfil del contratante"/>
          <xsd:enumeration value="09. Convenios y encomiendas"/>
          <xsd:enumeration value="10. Concesión de servicios públicos"/>
          <xsd:enumeration value="11. Ayudas y subvenciones"/>
          <xsd:enumeration value="12. Estadística"/>
          <xsd:enumeration value="13. Derecho de acceso"/>
          <xsd:enumeration value="14. Accesibilidad"/>
          <xsd:enumeration value="15. LOPD"/>
        </xsd:restriction>
      </xsd:simpleType>
    </xsd:element>
    <xsd:element name="Ejercicio" ma:index="10" ma:displayName="Ejercicio" ma:internalName="Ejercicio">
      <xsd:simpleType>
        <xsd:restriction base="dms:Choice">
          <xsd:enumeration value="Sin ejercicio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Contenido_x0020_Activo" ma:index="13" nillable="true" ma:displayName="Contenido Activo" ma:default="No" ma:description="Indica si el contenido está activo en la web" ma:internalName="Contenido_x0020_Activo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í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Revisi_x00f3_n" ma:index="14" nillable="true" ma:displayName="Revisión" ma:internalName="Revisi_x00f3_n">
      <xsd:simpleType>
        <xsd:restriction base="dms:Choice">
          <xsd:enumeration value="Pendiente de revisar"/>
          <xsd:enumeration value="Revis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6409b-00de-4330-8a8c-4a7321b13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jercicio xmlns="048b7169-8466-4a4e-b90e-b1878ed5b7d9"/>
    <Secci_x00f3_n xmlns="048b7169-8466-4a4e-b90e-b1878ed5b7d9"/>
    <Contenido_x0020_Activo xmlns="048b7169-8466-4a4e-b90e-b1878ed5b7d9">
      <Value>No</Value>
    </Contenido_x0020_Activo>
    <Categor_x00ed_a xmlns="048b7169-8466-4a4e-b90e-b1878ed5b7d9"/>
    <Revisi_x00f3_n xmlns="048b7169-8466-4a4e-b90e-b1878ed5b7d9" xsi:nil="true"/>
  </documentManagement>
</p:properties>
</file>

<file path=customXml/itemProps1.xml><?xml version="1.0" encoding="utf-8"?>
<ds:datastoreItem xmlns:ds="http://schemas.openxmlformats.org/officeDocument/2006/customXml" ds:itemID="{CB703D52-0F0D-46B5-AEE6-149812E20D03}"/>
</file>

<file path=customXml/itemProps2.xml><?xml version="1.0" encoding="utf-8"?>
<ds:datastoreItem xmlns:ds="http://schemas.openxmlformats.org/officeDocument/2006/customXml" ds:itemID="{97177CA8-1A34-4188-A1B7-7DBBDE9BA6BC}"/>
</file>

<file path=customXml/itemProps3.xml><?xml version="1.0" encoding="utf-8"?>
<ds:datastoreItem xmlns:ds="http://schemas.openxmlformats.org/officeDocument/2006/customXml" ds:itemID="{D484F249-6B30-4467-A877-C12E9F523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30-06-2023</vt:lpstr>
      <vt:lpstr>31-12-2023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García</dc:creator>
  <cp:lastModifiedBy>Sylvia Sánchez Maté</cp:lastModifiedBy>
  <dcterms:created xsi:type="dcterms:W3CDTF">2020-07-02T15:25:02Z</dcterms:created>
  <dcterms:modified xsi:type="dcterms:W3CDTF">2024-10-31T14:23:48Z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0x01010037E8BAB1CC329B47847BB7DB76CAB62C</vt:lpwstr>
  </property>
</Properties>
</file>